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urent Pilon\Google Drive\Webpages\NewDesign\Publications\DataDownloads\"/>
    </mc:Choice>
  </mc:AlternateContent>
  <bookViews>
    <workbookView xWindow="480" yWindow="345" windowWidth="19440" windowHeight="9735"/>
  </bookViews>
  <sheets>
    <sheet name="read me" sheetId="13" r:id="rId1"/>
    <sheet name="Low concentration" sheetId="12" r:id="rId2"/>
    <sheet name="Dilution6" sheetId="3" r:id="rId3"/>
    <sheet name="Dilution5_quartz" sheetId="15" r:id="rId4"/>
    <sheet name="Dilution5_water" sheetId="5" r:id="rId5"/>
    <sheet name="Dilution4" sheetId="6" r:id="rId6"/>
    <sheet name="Dilution3" sheetId="7" r:id="rId7"/>
    <sheet name="Dilution2" sheetId="8" r:id="rId8"/>
    <sheet name="Dilution1" sheetId="9" r:id="rId9"/>
    <sheet name="Dilution0" sheetId="10" r:id="rId10"/>
    <sheet name="comparison" sheetId="4" r:id="rId11"/>
    <sheet name="Suprasil" sheetId="14" r:id="rId12"/>
  </sheets>
  <definedNames>
    <definedName name="solver_adj" localSheetId="9" hidden="1">Dilution0!$B$37:$C$37,Dilution0!$G$37</definedName>
    <definedName name="solver_adj" localSheetId="8" hidden="1">Dilution1!$B$36:$C$36,Dilution1!$G$36</definedName>
    <definedName name="solver_adj" localSheetId="7" hidden="1">Dilution2!$B$35:$C$35,Dilution2!$G$35</definedName>
    <definedName name="solver_adj" localSheetId="6" hidden="1">Dilution3!$B$12:$C$12,Dilution3!$G$12</definedName>
    <definedName name="solver_adj" localSheetId="5" hidden="1">Dilution4!$B$5:$C$5,Dilution4!$G$5</definedName>
    <definedName name="solver_adj" localSheetId="3" hidden="1">Dilution5_quartz!$B$39,Dilution5_quartz!$C$39,Dilution5_quartz!$G$39</definedName>
    <definedName name="solver_adj" localSheetId="4" hidden="1">Dilution5_water!$B$39,Dilution5_water!$C$39,Dilution5_water!$G$39</definedName>
    <definedName name="solver_adj" localSheetId="2" hidden="1">Dilution6!$B$14:$C$14,Dilution6!$G$14</definedName>
    <definedName name="solver_cvg" localSheetId="9" hidden="1">0.0001</definedName>
    <definedName name="solver_cvg" localSheetId="8" hidden="1">0.0001</definedName>
    <definedName name="solver_cvg" localSheetId="7" hidden="1">0.0001</definedName>
    <definedName name="solver_cvg" localSheetId="6" hidden="1">0.0001</definedName>
    <definedName name="solver_cvg" localSheetId="5" hidden="1">0.0001</definedName>
    <definedName name="solver_cvg" localSheetId="3" hidden="1">0.00001</definedName>
    <definedName name="solver_cvg" localSheetId="4" hidden="1">0.00001</definedName>
    <definedName name="solver_cvg" localSheetId="2" hidden="1">0.0001</definedName>
    <definedName name="solver_drv" localSheetId="9" hidden="1">1</definedName>
    <definedName name="solver_drv" localSheetId="8" hidden="1">1</definedName>
    <definedName name="solver_drv" localSheetId="7" hidden="1">1</definedName>
    <definedName name="solver_drv" localSheetId="6" hidden="1">1</definedName>
    <definedName name="solver_drv" localSheetId="5" hidden="1">1</definedName>
    <definedName name="solver_drv" localSheetId="3" hidden="1">1</definedName>
    <definedName name="solver_drv" localSheetId="4" hidden="1">1</definedName>
    <definedName name="solver_drv" localSheetId="2" hidden="1">1</definedName>
    <definedName name="solver_eng" localSheetId="10" hidden="1">1</definedName>
    <definedName name="solver_eng" localSheetId="9" hidden="1">1</definedName>
    <definedName name="solver_eng" localSheetId="8" hidden="1">1</definedName>
    <definedName name="solver_eng" localSheetId="7" hidden="1">1</definedName>
    <definedName name="solver_eng" localSheetId="6" hidden="1">1</definedName>
    <definedName name="solver_eng" localSheetId="5" hidden="1">1</definedName>
    <definedName name="solver_eng" localSheetId="3" hidden="1">1</definedName>
    <definedName name="solver_eng" localSheetId="4" hidden="1">1</definedName>
    <definedName name="solver_eng" localSheetId="2" hidden="1">1</definedName>
    <definedName name="solver_est" localSheetId="9" hidden="1">1</definedName>
    <definedName name="solver_est" localSheetId="8" hidden="1">1</definedName>
    <definedName name="solver_est" localSheetId="7" hidden="1">1</definedName>
    <definedName name="solver_est" localSheetId="6" hidden="1">1</definedName>
    <definedName name="solver_est" localSheetId="5" hidden="1">1</definedName>
    <definedName name="solver_est" localSheetId="3" hidden="1">1</definedName>
    <definedName name="solver_est" localSheetId="4" hidden="1">1</definedName>
    <definedName name="solver_est" localSheetId="2" hidden="1">1</definedName>
    <definedName name="solver_itr" localSheetId="9" hidden="1">2147483647</definedName>
    <definedName name="solver_itr" localSheetId="8" hidden="1">2147483647</definedName>
    <definedName name="solver_itr" localSheetId="7" hidden="1">2147483647</definedName>
    <definedName name="solver_itr" localSheetId="6" hidden="1">2147483647</definedName>
    <definedName name="solver_itr" localSheetId="5" hidden="1">2147483647</definedName>
    <definedName name="solver_itr" localSheetId="3" hidden="1">1000</definedName>
    <definedName name="solver_itr" localSheetId="4" hidden="1">1000</definedName>
    <definedName name="solver_itr" localSheetId="2" hidden="1">2147483647</definedName>
    <definedName name="solver_lhs1" localSheetId="9" hidden="1">Dilution0!$B$4</definedName>
    <definedName name="solver_lhs1" localSheetId="7" hidden="1">Dilution2!$B$4</definedName>
    <definedName name="solver_lhs1" localSheetId="6" hidden="1">Dilution3!$B$4</definedName>
    <definedName name="solver_lhs1" localSheetId="3" hidden="1">Dilution5_quartz!$G$39</definedName>
    <definedName name="solver_lhs1" localSheetId="4" hidden="1">Dilution5_water!$G$39</definedName>
    <definedName name="solver_lhs1" localSheetId="2" hidden="1">Dilution6!$G$13</definedName>
    <definedName name="solver_lhs2" localSheetId="2" hidden="1">Dilution6!$G$13</definedName>
    <definedName name="solver_lhs3" localSheetId="2" hidden="1">Dilution6!$G$13</definedName>
    <definedName name="solver_lhs4" localSheetId="2" hidden="1">Dilution6!$G$13</definedName>
    <definedName name="solver_lin" localSheetId="3" hidden="1">2</definedName>
    <definedName name="solver_lin" localSheetId="4" hidden="1">2</definedName>
    <definedName name="solver_mip" localSheetId="9" hidden="1">2147483647</definedName>
    <definedName name="solver_mip" localSheetId="8" hidden="1">2147483647</definedName>
    <definedName name="solver_mip" localSheetId="7" hidden="1">2147483647</definedName>
    <definedName name="solver_mip" localSheetId="6" hidden="1">2147483647</definedName>
    <definedName name="solver_mip" localSheetId="5" hidden="1">2147483647</definedName>
    <definedName name="solver_mip" localSheetId="3" hidden="1">2147483647</definedName>
    <definedName name="solver_mip" localSheetId="4" hidden="1">2147483647</definedName>
    <definedName name="solver_mip" localSheetId="2" hidden="1">2147483647</definedName>
    <definedName name="solver_mni" localSheetId="9" hidden="1">30</definedName>
    <definedName name="solver_mni" localSheetId="8" hidden="1">30</definedName>
    <definedName name="solver_mni" localSheetId="7" hidden="1">30</definedName>
    <definedName name="solver_mni" localSheetId="6" hidden="1">30</definedName>
    <definedName name="solver_mni" localSheetId="5" hidden="1">30</definedName>
    <definedName name="solver_mni" localSheetId="3" hidden="1">30</definedName>
    <definedName name="solver_mni" localSheetId="4" hidden="1">30</definedName>
    <definedName name="solver_mni" localSheetId="2" hidden="1">30</definedName>
    <definedName name="solver_mrt" localSheetId="9" hidden="1">0.075</definedName>
    <definedName name="solver_mrt" localSheetId="8" hidden="1">0.075</definedName>
    <definedName name="solver_mrt" localSheetId="7" hidden="1">0.075</definedName>
    <definedName name="solver_mrt" localSheetId="6" hidden="1">0.075</definedName>
    <definedName name="solver_mrt" localSheetId="5" hidden="1">0.075</definedName>
    <definedName name="solver_mrt" localSheetId="3" hidden="1">0.075</definedName>
    <definedName name="solver_mrt" localSheetId="4" hidden="1">0.075</definedName>
    <definedName name="solver_mrt" localSheetId="2" hidden="1">0.075</definedName>
    <definedName name="solver_msl" localSheetId="9" hidden="1">2</definedName>
    <definedName name="solver_msl" localSheetId="8" hidden="1">2</definedName>
    <definedName name="solver_msl" localSheetId="7" hidden="1">2</definedName>
    <definedName name="solver_msl" localSheetId="6" hidden="1">2</definedName>
    <definedName name="solver_msl" localSheetId="5" hidden="1">2</definedName>
    <definedName name="solver_msl" localSheetId="3" hidden="1">2</definedName>
    <definedName name="solver_msl" localSheetId="4" hidden="1">2</definedName>
    <definedName name="solver_msl" localSheetId="2" hidden="1">2</definedName>
    <definedName name="solver_neg" localSheetId="10" hidden="1">1</definedName>
    <definedName name="solver_neg" localSheetId="9" hidden="1">1</definedName>
    <definedName name="solver_neg" localSheetId="8" hidden="1">1</definedName>
    <definedName name="solver_neg" localSheetId="7" hidden="1">1</definedName>
    <definedName name="solver_neg" localSheetId="6" hidden="1">1</definedName>
    <definedName name="solver_neg" localSheetId="5" hidden="1">1</definedName>
    <definedName name="solver_neg" localSheetId="3" hidden="1">2</definedName>
    <definedName name="solver_neg" localSheetId="4" hidden="1">2</definedName>
    <definedName name="solver_neg" localSheetId="2" hidden="1">1</definedName>
    <definedName name="solver_nod" localSheetId="9" hidden="1">2147483647</definedName>
    <definedName name="solver_nod" localSheetId="8" hidden="1">2147483647</definedName>
    <definedName name="solver_nod" localSheetId="7" hidden="1">2147483647</definedName>
    <definedName name="solver_nod" localSheetId="6" hidden="1">2147483647</definedName>
    <definedName name="solver_nod" localSheetId="5" hidden="1">2147483647</definedName>
    <definedName name="solver_nod" localSheetId="3" hidden="1">2147483647</definedName>
    <definedName name="solver_nod" localSheetId="4" hidden="1">2147483647</definedName>
    <definedName name="solver_nod" localSheetId="2" hidden="1">2147483647</definedName>
    <definedName name="solver_num" localSheetId="10" hidden="1">0</definedName>
    <definedName name="solver_num" localSheetId="9" hidden="1">0</definedName>
    <definedName name="solver_num" localSheetId="8" hidden="1">0</definedName>
    <definedName name="solver_num" localSheetId="7" hidden="1">0</definedName>
    <definedName name="solver_num" localSheetId="6" hidden="1">0</definedName>
    <definedName name="solver_num" localSheetId="5" hidden="1">0</definedName>
    <definedName name="solver_num" localSheetId="3" hidden="1">1</definedName>
    <definedName name="solver_num" localSheetId="4" hidden="1">1</definedName>
    <definedName name="solver_num" localSheetId="2" hidden="1">0</definedName>
    <definedName name="solver_nwt" localSheetId="9" hidden="1">1</definedName>
    <definedName name="solver_nwt" localSheetId="8" hidden="1">1</definedName>
    <definedName name="solver_nwt" localSheetId="7" hidden="1">1</definedName>
    <definedName name="solver_nwt" localSheetId="6" hidden="1">1</definedName>
    <definedName name="solver_nwt" localSheetId="5" hidden="1">1</definedName>
    <definedName name="solver_nwt" localSheetId="3" hidden="1">1</definedName>
    <definedName name="solver_nwt" localSheetId="4" hidden="1">1</definedName>
    <definedName name="solver_nwt" localSheetId="2" hidden="1">1</definedName>
    <definedName name="solver_opt" localSheetId="9" hidden="1">Dilution0!$AO$37</definedName>
    <definedName name="solver_opt" localSheetId="8" hidden="1">Dilution1!$AO$36</definedName>
    <definedName name="solver_opt" localSheetId="7" hidden="1">Dilution2!$AO$35</definedName>
    <definedName name="solver_opt" localSheetId="6" hidden="1">Dilution3!$AO$12</definedName>
    <definedName name="solver_opt" localSheetId="5" hidden="1">Dilution4!$AO$5</definedName>
    <definedName name="solver_opt" localSheetId="3" hidden="1">Dilution5_quartz!$AO$39</definedName>
    <definedName name="solver_opt" localSheetId="4" hidden="1">Dilution5_water!$AO$39</definedName>
    <definedName name="solver_opt" localSheetId="2" hidden="1">Dilution6!$AO$14</definedName>
    <definedName name="solver_pre" localSheetId="9" hidden="1">0.000001</definedName>
    <definedName name="solver_pre" localSheetId="8" hidden="1">0.000001</definedName>
    <definedName name="solver_pre" localSheetId="7" hidden="1">0.000001</definedName>
    <definedName name="solver_pre" localSheetId="6" hidden="1">0.000001</definedName>
    <definedName name="solver_pre" localSheetId="5" hidden="1">0.000001</definedName>
    <definedName name="solver_pre" localSheetId="3" hidden="1">0.000001</definedName>
    <definedName name="solver_pre" localSheetId="4" hidden="1">0.000001</definedName>
    <definedName name="solver_pre" localSheetId="2" hidden="1">0.000001</definedName>
    <definedName name="solver_rbv" localSheetId="9" hidden="1">1</definedName>
    <definedName name="solver_rbv" localSheetId="8" hidden="1">1</definedName>
    <definedName name="solver_rbv" localSheetId="7" hidden="1">1</definedName>
    <definedName name="solver_rbv" localSheetId="6" hidden="1">1</definedName>
    <definedName name="solver_rbv" localSheetId="5" hidden="1">1</definedName>
    <definedName name="solver_rbv" localSheetId="3" hidden="1">1</definedName>
    <definedName name="solver_rbv" localSheetId="4" hidden="1">1</definedName>
    <definedName name="solver_rbv" localSheetId="2" hidden="1">1</definedName>
    <definedName name="solver_rel1" localSheetId="9" hidden="1">3</definedName>
    <definedName name="solver_rel1" localSheetId="7" hidden="1">3</definedName>
    <definedName name="solver_rel1" localSheetId="6" hidden="1">3</definedName>
    <definedName name="solver_rel1" localSheetId="3" hidden="1">1</definedName>
    <definedName name="solver_rel1" localSheetId="4" hidden="1">1</definedName>
    <definedName name="solver_rel1" localSheetId="2" hidden="1">3</definedName>
    <definedName name="solver_rel2" localSheetId="2" hidden="1">3</definedName>
    <definedName name="solver_rel3" localSheetId="2" hidden="1">3</definedName>
    <definedName name="solver_rel4" localSheetId="2" hidden="1">3</definedName>
    <definedName name="solver_rhs1" localSheetId="9" hidden="1">0.01</definedName>
    <definedName name="solver_rhs1" localSheetId="7" hidden="1">0.01</definedName>
    <definedName name="solver_rhs1" localSheetId="6" hidden="1">0.01</definedName>
    <definedName name="solver_rhs1" localSheetId="3" hidden="1">1</definedName>
    <definedName name="solver_rhs1" localSheetId="4" hidden="1">1</definedName>
    <definedName name="solver_rhs1" localSheetId="2" hidden="1">0.8</definedName>
    <definedName name="solver_rhs2" localSheetId="2" hidden="1">0.8</definedName>
    <definedName name="solver_rhs3" localSheetId="2" hidden="1">0.8</definedName>
    <definedName name="solver_rhs4" localSheetId="2" hidden="1">0.8</definedName>
    <definedName name="solver_rlx" localSheetId="9" hidden="1">2</definedName>
    <definedName name="solver_rlx" localSheetId="8" hidden="1">2</definedName>
    <definedName name="solver_rlx" localSheetId="7" hidden="1">2</definedName>
    <definedName name="solver_rlx" localSheetId="6" hidden="1">2</definedName>
    <definedName name="solver_rlx" localSheetId="5" hidden="1">2</definedName>
    <definedName name="solver_rlx" localSheetId="3" hidden="1">2</definedName>
    <definedName name="solver_rlx" localSheetId="4" hidden="1">2</definedName>
    <definedName name="solver_rlx" localSheetId="2" hidden="1">2</definedName>
    <definedName name="solver_rsd" localSheetId="9" hidden="1">0</definedName>
    <definedName name="solver_rsd" localSheetId="8" hidden="1">0</definedName>
    <definedName name="solver_rsd" localSheetId="7" hidden="1">0</definedName>
    <definedName name="solver_rsd" localSheetId="6" hidden="1">0</definedName>
    <definedName name="solver_rsd" localSheetId="5" hidden="1">0</definedName>
    <definedName name="solver_rsd" localSheetId="3" hidden="1">0</definedName>
    <definedName name="solver_rsd" localSheetId="4" hidden="1">0</definedName>
    <definedName name="solver_rsd" localSheetId="2" hidden="1">0</definedName>
    <definedName name="solver_scl" localSheetId="9" hidden="1">1</definedName>
    <definedName name="solver_scl" localSheetId="8" hidden="1">1</definedName>
    <definedName name="solver_scl" localSheetId="7" hidden="1">1</definedName>
    <definedName name="solver_scl" localSheetId="6" hidden="1">1</definedName>
    <definedName name="solver_scl" localSheetId="5" hidden="1">1</definedName>
    <definedName name="solver_scl" localSheetId="3" hidden="1">0</definedName>
    <definedName name="solver_scl" localSheetId="4" hidden="1">0</definedName>
    <definedName name="solver_scl" localSheetId="2" hidden="1">1</definedName>
    <definedName name="solver_sho" localSheetId="9" hidden="1">2</definedName>
    <definedName name="solver_sho" localSheetId="8" hidden="1">2</definedName>
    <definedName name="solver_sho" localSheetId="7" hidden="1">2</definedName>
    <definedName name="solver_sho" localSheetId="6" hidden="1">2</definedName>
    <definedName name="solver_sho" localSheetId="5" hidden="1">2</definedName>
    <definedName name="solver_sho" localSheetId="3" hidden="1">2</definedName>
    <definedName name="solver_sho" localSheetId="4" hidden="1">2</definedName>
    <definedName name="solver_sho" localSheetId="2" hidden="1">2</definedName>
    <definedName name="solver_ssz" localSheetId="9" hidden="1">100</definedName>
    <definedName name="solver_ssz" localSheetId="8" hidden="1">100</definedName>
    <definedName name="solver_ssz" localSheetId="7" hidden="1">100</definedName>
    <definedName name="solver_ssz" localSheetId="6" hidden="1">100</definedName>
    <definedName name="solver_ssz" localSheetId="5" hidden="1">100</definedName>
    <definedName name="solver_ssz" localSheetId="3" hidden="1">100</definedName>
    <definedName name="solver_ssz" localSheetId="4" hidden="1">100</definedName>
    <definedName name="solver_ssz" localSheetId="2" hidden="1">100</definedName>
    <definedName name="solver_tim" localSheetId="9" hidden="1">2147483647</definedName>
    <definedName name="solver_tim" localSheetId="8" hidden="1">2147483647</definedName>
    <definedName name="solver_tim" localSheetId="7" hidden="1">2147483647</definedName>
    <definedName name="solver_tim" localSheetId="6" hidden="1">2147483647</definedName>
    <definedName name="solver_tim" localSheetId="5" hidden="1">2147483647</definedName>
    <definedName name="solver_tim" localSheetId="3" hidden="1">100</definedName>
    <definedName name="solver_tim" localSheetId="4" hidden="1">100</definedName>
    <definedName name="solver_tim" localSheetId="2" hidden="1">2147483647</definedName>
    <definedName name="solver_tol" localSheetId="9" hidden="1">0.01</definedName>
    <definedName name="solver_tol" localSheetId="8" hidden="1">0.01</definedName>
    <definedName name="solver_tol" localSheetId="7" hidden="1">0.01</definedName>
    <definedName name="solver_tol" localSheetId="6" hidden="1">0.01</definedName>
    <definedName name="solver_tol" localSheetId="5" hidden="1">0.01</definedName>
    <definedName name="solver_tol" localSheetId="3" hidden="1">0.01</definedName>
    <definedName name="solver_tol" localSheetId="4" hidden="1">0.01</definedName>
    <definedName name="solver_tol" localSheetId="2" hidden="1">0.01</definedName>
    <definedName name="solver_typ" localSheetId="10" hidden="1">1</definedName>
    <definedName name="solver_typ" localSheetId="9" hidden="1">2</definedName>
    <definedName name="solver_typ" localSheetId="8" hidden="1">2</definedName>
    <definedName name="solver_typ" localSheetId="7" hidden="1">2</definedName>
    <definedName name="solver_typ" localSheetId="6" hidden="1">3</definedName>
    <definedName name="solver_typ" localSheetId="5" hidden="1">2</definedName>
    <definedName name="solver_typ" localSheetId="3" hidden="1">3</definedName>
    <definedName name="solver_typ" localSheetId="4" hidden="1">3</definedName>
    <definedName name="solver_typ" localSheetId="2" hidden="1">2</definedName>
    <definedName name="solver_val" localSheetId="10" hidden="1">0</definedName>
    <definedName name="solver_val" localSheetId="9" hidden="1">0</definedName>
    <definedName name="solver_val" localSheetId="8" hidden="1">0</definedName>
    <definedName name="solver_val" localSheetId="7" hidden="1">0</definedName>
    <definedName name="solver_val" localSheetId="6" hidden="1">0</definedName>
    <definedName name="solver_val" localSheetId="5" hidden="1">0</definedName>
    <definedName name="solver_val" localSheetId="3" hidden="1">0</definedName>
    <definedName name="solver_val" localSheetId="4" hidden="1">0</definedName>
    <definedName name="solver_val" localSheetId="2" hidden="1">0</definedName>
    <definedName name="solver_ver" localSheetId="10" hidden="1">3</definedName>
    <definedName name="solver_ver" localSheetId="9" hidden="1">3</definedName>
    <definedName name="solver_ver" localSheetId="8" hidden="1">3</definedName>
    <definedName name="solver_ver" localSheetId="7" hidden="1">3</definedName>
    <definedName name="solver_ver" localSheetId="6" hidden="1">3</definedName>
    <definedName name="solver_ver" localSheetId="5" hidden="1">3</definedName>
    <definedName name="solver_ver" localSheetId="3" hidden="1">3</definedName>
    <definedName name="solver_ver" localSheetId="4" hidden="1">3</definedName>
    <definedName name="solver_ver" localSheetId="2" hidden="1">3</definedName>
  </definedNames>
  <calcPr calcId="162913"/>
</workbook>
</file>

<file path=xl/calcChain.xml><?xml version="1.0" encoding="utf-8"?>
<calcChain xmlns="http://schemas.openxmlformats.org/spreadsheetml/2006/main">
  <c r="I4" i="5" l="1"/>
  <c r="I5" i="5"/>
  <c r="I6" i="5"/>
  <c r="I7" i="5"/>
  <c r="I8" i="5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E183" i="12"/>
  <c r="E184" i="12"/>
  <c r="E185" i="12"/>
  <c r="E186" i="12"/>
  <c r="E187" i="12"/>
  <c r="E188" i="12"/>
  <c r="E189" i="12"/>
  <c r="E190" i="12"/>
  <c r="E191" i="12"/>
  <c r="E192" i="12"/>
  <c r="E193" i="12"/>
  <c r="E194" i="12"/>
  <c r="E195" i="12"/>
  <c r="E196" i="12"/>
  <c r="E197" i="12"/>
  <c r="E198" i="12"/>
  <c r="E199" i="12"/>
  <c r="E200" i="12"/>
  <c r="E201" i="12"/>
  <c r="E202" i="12"/>
  <c r="E203" i="12"/>
  <c r="E204" i="12"/>
  <c r="E205" i="12"/>
  <c r="E206" i="12"/>
  <c r="E207" i="12"/>
  <c r="E208" i="12"/>
  <c r="E209" i="12"/>
  <c r="E210" i="12"/>
  <c r="E211" i="12"/>
  <c r="E212" i="12"/>
  <c r="E213" i="12"/>
  <c r="E214" i="12"/>
  <c r="E215" i="12"/>
  <c r="E216" i="12"/>
  <c r="E217" i="12"/>
  <c r="E218" i="12"/>
  <c r="E219" i="12"/>
  <c r="E220" i="12"/>
  <c r="E221" i="12"/>
  <c r="E222" i="12"/>
  <c r="E223" i="12"/>
  <c r="E224" i="12"/>
  <c r="E225" i="12"/>
  <c r="E226" i="12"/>
  <c r="E227" i="12"/>
  <c r="E228" i="12"/>
  <c r="E229" i="12"/>
  <c r="E230" i="12"/>
  <c r="E231" i="12"/>
  <c r="E232" i="12"/>
  <c r="E233" i="12"/>
  <c r="E234" i="12"/>
  <c r="E235" i="12"/>
  <c r="E236" i="12"/>
  <c r="E237" i="12"/>
  <c r="E238" i="12"/>
  <c r="E239" i="12"/>
  <c r="E240" i="12"/>
  <c r="E241" i="12"/>
  <c r="E242" i="12"/>
  <c r="E243" i="12"/>
  <c r="E244" i="12"/>
  <c r="E245" i="12"/>
  <c r="E246" i="12"/>
  <c r="E247" i="12"/>
  <c r="E248" i="12"/>
  <c r="E249" i="12"/>
  <c r="E250" i="12"/>
  <c r="E251" i="12"/>
  <c r="E252" i="12"/>
  <c r="E253" i="12"/>
  <c r="E254" i="12"/>
  <c r="E255" i="12"/>
  <c r="E256" i="12"/>
  <c r="E257" i="12"/>
  <c r="E258" i="12"/>
  <c r="E259" i="12"/>
  <c r="E260" i="12"/>
  <c r="E261" i="12"/>
  <c r="E262" i="12"/>
  <c r="E263" i="12"/>
  <c r="E264" i="12"/>
  <c r="E265" i="12"/>
  <c r="E266" i="12"/>
  <c r="E267" i="12"/>
  <c r="E268" i="12"/>
  <c r="E269" i="12"/>
  <c r="E270" i="12"/>
  <c r="E271" i="12"/>
  <c r="E272" i="12"/>
  <c r="E273" i="12"/>
  <c r="E274" i="12"/>
  <c r="E275" i="12"/>
  <c r="E276" i="12"/>
  <c r="E277" i="12"/>
  <c r="E278" i="12"/>
  <c r="E279" i="12"/>
  <c r="E280" i="12"/>
  <c r="E281" i="12"/>
  <c r="E282" i="12"/>
  <c r="E283" i="12"/>
  <c r="E284" i="12"/>
  <c r="E285" i="12"/>
  <c r="E286" i="12"/>
  <c r="E287" i="12"/>
  <c r="E288" i="12"/>
  <c r="E289" i="12"/>
  <c r="E290" i="12"/>
  <c r="E291" i="12"/>
  <c r="E292" i="12"/>
  <c r="E293" i="12"/>
  <c r="E294" i="12"/>
  <c r="E295" i="12"/>
  <c r="E296" i="12"/>
  <c r="E297" i="12"/>
  <c r="E298" i="12"/>
  <c r="E299" i="12"/>
  <c r="E300" i="12"/>
  <c r="E301" i="12"/>
  <c r="E302" i="12"/>
  <c r="E303" i="12"/>
  <c r="E304" i="12"/>
  <c r="E305" i="12"/>
  <c r="E306" i="12"/>
  <c r="E307" i="12"/>
  <c r="E308" i="12"/>
  <c r="E309" i="12"/>
  <c r="E310" i="12"/>
  <c r="E311" i="12"/>
  <c r="E312" i="12"/>
  <c r="E313" i="12"/>
  <c r="E314" i="12"/>
  <c r="E315" i="12"/>
  <c r="E316" i="12"/>
  <c r="E317" i="12"/>
  <c r="E318" i="12"/>
  <c r="E319" i="12"/>
  <c r="E320" i="12"/>
  <c r="E321" i="12"/>
  <c r="E322" i="12"/>
  <c r="E323" i="12"/>
  <c r="E324" i="12"/>
  <c r="E325" i="12"/>
  <c r="E326" i="12"/>
  <c r="E327" i="12"/>
  <c r="E328" i="12"/>
  <c r="E329" i="12"/>
  <c r="E330" i="12"/>
  <c r="E331" i="12"/>
  <c r="E332" i="12"/>
  <c r="E333" i="12"/>
  <c r="E334" i="12"/>
  <c r="E335" i="12"/>
  <c r="E336" i="12"/>
  <c r="E337" i="12"/>
  <c r="E338" i="12"/>
  <c r="E339" i="12"/>
  <c r="E340" i="12"/>
  <c r="E341" i="12"/>
  <c r="E342" i="12"/>
  <c r="E343" i="12"/>
  <c r="E344" i="12"/>
  <c r="E345" i="12"/>
  <c r="E346" i="12"/>
  <c r="E347" i="12"/>
  <c r="E348" i="12"/>
  <c r="E349" i="12"/>
  <c r="E350" i="12"/>
  <c r="E351" i="12"/>
  <c r="E352" i="12"/>
  <c r="E353" i="12"/>
  <c r="E354" i="12"/>
  <c r="E355" i="12"/>
  <c r="E356" i="12"/>
  <c r="E357" i="12"/>
  <c r="E358" i="12"/>
  <c r="E359" i="12"/>
  <c r="E360" i="12"/>
  <c r="E361" i="12"/>
  <c r="E362" i="12"/>
  <c r="E363" i="12"/>
  <c r="E364" i="12"/>
  <c r="E365" i="12"/>
  <c r="E366" i="12"/>
  <c r="E367" i="12"/>
  <c r="E368" i="12"/>
  <c r="E369" i="12"/>
  <c r="E370" i="12"/>
  <c r="E371" i="12"/>
  <c r="E372" i="12"/>
  <c r="E373" i="12"/>
  <c r="E374" i="12"/>
  <c r="E375" i="12"/>
  <c r="E376" i="12"/>
  <c r="E377" i="12"/>
  <c r="E378" i="12"/>
  <c r="E379" i="12"/>
  <c r="E380" i="12"/>
  <c r="E381" i="12"/>
  <c r="E382" i="12"/>
  <c r="E383" i="12"/>
  <c r="E384" i="12"/>
  <c r="E385" i="12"/>
  <c r="E386" i="12"/>
  <c r="E387" i="12"/>
  <c r="E388" i="12"/>
  <c r="E389" i="12"/>
  <c r="E390" i="12"/>
  <c r="E391" i="12"/>
  <c r="E392" i="12"/>
  <c r="E393" i="12"/>
  <c r="E394" i="12"/>
  <c r="E395" i="12"/>
  <c r="E396" i="12"/>
  <c r="E397" i="12"/>
  <c r="E398" i="12"/>
  <c r="E399" i="12"/>
  <c r="E400" i="12"/>
  <c r="E401" i="12"/>
  <c r="E402" i="12"/>
  <c r="E403" i="12"/>
  <c r="E404" i="12"/>
  <c r="E405" i="12"/>
  <c r="E5" i="12"/>
  <c r="I9" i="5"/>
  <c r="I9" i="15" l="1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5" i="15"/>
  <c r="I6" i="15"/>
  <c r="I7" i="15"/>
  <c r="I8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" i="15"/>
  <c r="AM39" i="15"/>
  <c r="AL39" i="15"/>
  <c r="F39" i="15"/>
  <c r="E39" i="15"/>
  <c r="M39" i="15"/>
  <c r="AM38" i="15"/>
  <c r="AL38" i="15"/>
  <c r="F38" i="15"/>
  <c r="E38" i="15"/>
  <c r="M38" i="15"/>
  <c r="AM37" i="15"/>
  <c r="AL37" i="15"/>
  <c r="F37" i="15"/>
  <c r="E37" i="15"/>
  <c r="M37" i="15"/>
  <c r="AM36" i="15"/>
  <c r="AL36" i="15"/>
  <c r="F36" i="15"/>
  <c r="E36" i="15"/>
  <c r="M36" i="15"/>
  <c r="AM35" i="15"/>
  <c r="AL35" i="15"/>
  <c r="F35" i="15"/>
  <c r="E35" i="15"/>
  <c r="M35" i="15"/>
  <c r="AM34" i="15"/>
  <c r="AL34" i="15"/>
  <c r="F34" i="15"/>
  <c r="E34" i="15"/>
  <c r="M34" i="15"/>
  <c r="AM33" i="15"/>
  <c r="AL33" i="15"/>
  <c r="F33" i="15"/>
  <c r="E33" i="15"/>
  <c r="M33" i="15"/>
  <c r="AM32" i="15"/>
  <c r="AL32" i="15"/>
  <c r="F32" i="15"/>
  <c r="E32" i="15"/>
  <c r="M32" i="15"/>
  <c r="AM31" i="15"/>
  <c r="AL31" i="15"/>
  <c r="M31" i="15"/>
  <c r="F31" i="15"/>
  <c r="E31" i="15"/>
  <c r="L31" i="15"/>
  <c r="AM30" i="15"/>
  <c r="AL30" i="15"/>
  <c r="M30" i="15"/>
  <c r="F30" i="15"/>
  <c r="E30" i="15"/>
  <c r="L30" i="15"/>
  <c r="AM29" i="15"/>
  <c r="AL29" i="15"/>
  <c r="F29" i="15"/>
  <c r="E29" i="15"/>
  <c r="L29" i="15"/>
  <c r="AM28" i="15"/>
  <c r="AL28" i="15"/>
  <c r="M28" i="15"/>
  <c r="F28" i="15"/>
  <c r="E28" i="15"/>
  <c r="L28" i="15"/>
  <c r="AM27" i="15"/>
  <c r="AL27" i="15"/>
  <c r="M27" i="15"/>
  <c r="F27" i="15"/>
  <c r="E27" i="15"/>
  <c r="L27" i="15"/>
  <c r="AM26" i="15"/>
  <c r="AL26" i="15"/>
  <c r="F26" i="15"/>
  <c r="E26" i="15"/>
  <c r="L26" i="15"/>
  <c r="AM25" i="15"/>
  <c r="AL25" i="15"/>
  <c r="M25" i="15"/>
  <c r="F25" i="15"/>
  <c r="E25" i="15"/>
  <c r="L25" i="15"/>
  <c r="AM24" i="15"/>
  <c r="AL24" i="15"/>
  <c r="M24" i="15"/>
  <c r="F24" i="15"/>
  <c r="E24" i="15"/>
  <c r="L24" i="15"/>
  <c r="AM23" i="15"/>
  <c r="AL23" i="15"/>
  <c r="F23" i="15"/>
  <c r="E23" i="15"/>
  <c r="L23" i="15"/>
  <c r="AM22" i="15"/>
  <c r="AL22" i="15"/>
  <c r="M22" i="15"/>
  <c r="F22" i="15"/>
  <c r="E22" i="15"/>
  <c r="L22" i="15"/>
  <c r="AM21" i="15"/>
  <c r="AL21" i="15"/>
  <c r="M21" i="15"/>
  <c r="F21" i="15"/>
  <c r="E21" i="15"/>
  <c r="L21" i="15"/>
  <c r="AM20" i="15"/>
  <c r="AL20" i="15"/>
  <c r="F20" i="15"/>
  <c r="E20" i="15"/>
  <c r="L20" i="15"/>
  <c r="AM19" i="15"/>
  <c r="AL19" i="15"/>
  <c r="M19" i="15"/>
  <c r="F19" i="15"/>
  <c r="E19" i="15"/>
  <c r="L19" i="15"/>
  <c r="AM18" i="15"/>
  <c r="AL18" i="15"/>
  <c r="M18" i="15"/>
  <c r="F18" i="15"/>
  <c r="E18" i="15"/>
  <c r="L18" i="15"/>
  <c r="AM17" i="15"/>
  <c r="AL17" i="15"/>
  <c r="F17" i="15"/>
  <c r="E17" i="15"/>
  <c r="L17" i="15"/>
  <c r="AM16" i="15"/>
  <c r="AL16" i="15"/>
  <c r="L16" i="15"/>
  <c r="F16" i="15"/>
  <c r="E16" i="15"/>
  <c r="M16" i="15"/>
  <c r="AM15" i="15"/>
  <c r="AL15" i="15"/>
  <c r="M15" i="15"/>
  <c r="F15" i="15"/>
  <c r="E15" i="15"/>
  <c r="L15" i="15"/>
  <c r="AM14" i="15"/>
  <c r="AL14" i="15"/>
  <c r="F14" i="15"/>
  <c r="E14" i="15"/>
  <c r="L14" i="15"/>
  <c r="AM13" i="15"/>
  <c r="AL13" i="15"/>
  <c r="M13" i="15"/>
  <c r="L13" i="15"/>
  <c r="F13" i="15"/>
  <c r="E13" i="15"/>
  <c r="AM12" i="15"/>
  <c r="AL12" i="15"/>
  <c r="M12" i="15"/>
  <c r="F12" i="15"/>
  <c r="E12" i="15"/>
  <c r="L12" i="15"/>
  <c r="AM11" i="15"/>
  <c r="AL11" i="15"/>
  <c r="F11" i="15"/>
  <c r="E11" i="15"/>
  <c r="L11" i="15"/>
  <c r="AM10" i="15"/>
  <c r="AL10" i="15"/>
  <c r="M10" i="15"/>
  <c r="L10" i="15"/>
  <c r="F10" i="15"/>
  <c r="E10" i="15"/>
  <c r="AM9" i="15"/>
  <c r="AL9" i="15"/>
  <c r="M9" i="15"/>
  <c r="F9" i="15"/>
  <c r="E9" i="15"/>
  <c r="L9" i="15"/>
  <c r="AM8" i="15"/>
  <c r="AL8" i="15"/>
  <c r="F8" i="15"/>
  <c r="E8" i="15"/>
  <c r="L8" i="15"/>
  <c r="AM7" i="15"/>
  <c r="AL7" i="15"/>
  <c r="F7" i="15"/>
  <c r="E7" i="15"/>
  <c r="L7" i="15"/>
  <c r="AM6" i="15"/>
  <c r="AL6" i="15"/>
  <c r="F6" i="15"/>
  <c r="E6" i="15"/>
  <c r="M6" i="15"/>
  <c r="AM5" i="15"/>
  <c r="AL5" i="15"/>
  <c r="F5" i="15"/>
  <c r="E5" i="15"/>
  <c r="L5" i="15"/>
  <c r="AM4" i="15"/>
  <c r="AL4" i="15"/>
  <c r="F4" i="15"/>
  <c r="E4" i="15"/>
  <c r="M4" i="15"/>
  <c r="B9" i="14"/>
  <c r="B10" i="14"/>
  <c r="B11" i="14"/>
  <c r="B12" i="14"/>
  <c r="B13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14" i="14"/>
  <c r="J8" i="15" l="1"/>
  <c r="Q8" i="15" s="1"/>
  <c r="K4" i="15"/>
  <c r="O4" i="15" s="1"/>
  <c r="J4" i="15"/>
  <c r="K39" i="15"/>
  <c r="O39" i="15" s="1"/>
  <c r="J39" i="15"/>
  <c r="K38" i="15"/>
  <c r="O38" i="15" s="1"/>
  <c r="J38" i="15"/>
  <c r="K37" i="15"/>
  <c r="O37" i="15" s="1"/>
  <c r="J37" i="15"/>
  <c r="K36" i="15"/>
  <c r="O36" i="15" s="1"/>
  <c r="J36" i="15"/>
  <c r="K35" i="15"/>
  <c r="O35" i="15" s="1"/>
  <c r="J35" i="15"/>
  <c r="K34" i="15"/>
  <c r="O34" i="15" s="1"/>
  <c r="J34" i="15"/>
  <c r="K33" i="15"/>
  <c r="O33" i="15" s="1"/>
  <c r="J33" i="15"/>
  <c r="K32" i="15"/>
  <c r="O32" i="15" s="1"/>
  <c r="J32" i="15"/>
  <c r="K31" i="15"/>
  <c r="O31" i="15" s="1"/>
  <c r="J31" i="15"/>
  <c r="Q31" i="15" s="1"/>
  <c r="J30" i="15"/>
  <c r="Q30" i="15" s="1"/>
  <c r="K30" i="15"/>
  <c r="O30" i="15" s="1"/>
  <c r="J29" i="15"/>
  <c r="Q29" i="15" s="1"/>
  <c r="K29" i="15"/>
  <c r="O29" i="15" s="1"/>
  <c r="K28" i="15"/>
  <c r="O28" i="15" s="1"/>
  <c r="J28" i="15"/>
  <c r="Q28" i="15" s="1"/>
  <c r="K27" i="15"/>
  <c r="O27" i="15" s="1"/>
  <c r="J27" i="15"/>
  <c r="Q27" i="15" s="1"/>
  <c r="K26" i="15"/>
  <c r="O26" i="15" s="1"/>
  <c r="J26" i="15"/>
  <c r="Q26" i="15" s="1"/>
  <c r="K9" i="15"/>
  <c r="O9" i="15" s="1"/>
  <c r="K25" i="15"/>
  <c r="O25" i="15" s="1"/>
  <c r="J25" i="15"/>
  <c r="Q25" i="15" s="1"/>
  <c r="J24" i="15"/>
  <c r="Q24" i="15" s="1"/>
  <c r="K24" i="15"/>
  <c r="O24" i="15" s="1"/>
  <c r="J23" i="15"/>
  <c r="Q23" i="15" s="1"/>
  <c r="K23" i="15"/>
  <c r="O23" i="15" s="1"/>
  <c r="K22" i="15"/>
  <c r="O22" i="15" s="1"/>
  <c r="J22" i="15"/>
  <c r="Q22" i="15" s="1"/>
  <c r="K21" i="15"/>
  <c r="O21" i="15" s="1"/>
  <c r="J21" i="15"/>
  <c r="Q21" i="15" s="1"/>
  <c r="K20" i="15"/>
  <c r="O20" i="15" s="1"/>
  <c r="J20" i="15"/>
  <c r="Q20" i="15" s="1"/>
  <c r="J19" i="15"/>
  <c r="Q19" i="15" s="1"/>
  <c r="K19" i="15"/>
  <c r="O19" i="15" s="1"/>
  <c r="K18" i="15"/>
  <c r="O18" i="15" s="1"/>
  <c r="J18" i="15"/>
  <c r="Q18" i="15" s="1"/>
  <c r="K17" i="15"/>
  <c r="O17" i="15" s="1"/>
  <c r="J17" i="15"/>
  <c r="Q17" i="15" s="1"/>
  <c r="K16" i="15"/>
  <c r="O16" i="15" s="1"/>
  <c r="J16" i="15"/>
  <c r="Q16" i="15" s="1"/>
  <c r="K15" i="15"/>
  <c r="O15" i="15" s="1"/>
  <c r="K14" i="15"/>
  <c r="O14" i="15" s="1"/>
  <c r="J14" i="15"/>
  <c r="Q14" i="15" s="1"/>
  <c r="K13" i="15"/>
  <c r="O13" i="15" s="1"/>
  <c r="K12" i="15"/>
  <c r="O12" i="15" s="1"/>
  <c r="J11" i="15"/>
  <c r="Q11" i="15" s="1"/>
  <c r="K11" i="15"/>
  <c r="O11" i="15" s="1"/>
  <c r="K10" i="15"/>
  <c r="O10" i="15" s="1"/>
  <c r="K7" i="15"/>
  <c r="O7" i="15" s="1"/>
  <c r="J7" i="15"/>
  <c r="Q7" i="15" s="1"/>
  <c r="K6" i="15"/>
  <c r="O6" i="15" s="1"/>
  <c r="J6" i="15"/>
  <c r="K5" i="15"/>
  <c r="O5" i="15" s="1"/>
  <c r="J5" i="15"/>
  <c r="Q5" i="15" s="1"/>
  <c r="R4" i="15"/>
  <c r="R6" i="15"/>
  <c r="R16" i="15"/>
  <c r="R18" i="15"/>
  <c r="N21" i="15"/>
  <c r="R21" i="15"/>
  <c r="R24" i="15"/>
  <c r="R27" i="15"/>
  <c r="R30" i="15"/>
  <c r="M5" i="15"/>
  <c r="M7" i="15"/>
  <c r="L4" i="15"/>
  <c r="L6" i="15"/>
  <c r="K8" i="15"/>
  <c r="O8" i="15" s="1"/>
  <c r="M8" i="15"/>
  <c r="J10" i="15"/>
  <c r="Q10" i="15" s="1"/>
  <c r="M11" i="15"/>
  <c r="J13" i="15"/>
  <c r="M14" i="15"/>
  <c r="M17" i="15"/>
  <c r="J9" i="15"/>
  <c r="R10" i="15"/>
  <c r="J12" i="15"/>
  <c r="R13" i="15"/>
  <c r="J15" i="15"/>
  <c r="M20" i="15"/>
  <c r="M23" i="15"/>
  <c r="M26" i="15"/>
  <c r="M29" i="15"/>
  <c r="R19" i="15"/>
  <c r="R22" i="15"/>
  <c r="R25" i="15"/>
  <c r="R28" i="15"/>
  <c r="R31" i="15"/>
  <c r="R32" i="15"/>
  <c r="R33" i="15"/>
  <c r="R34" i="15"/>
  <c r="R35" i="15"/>
  <c r="R36" i="15"/>
  <c r="R37" i="15"/>
  <c r="R38" i="15"/>
  <c r="R39" i="15"/>
  <c r="R9" i="15"/>
  <c r="R12" i="15"/>
  <c r="R15" i="15"/>
  <c r="L32" i="15"/>
  <c r="L33" i="15"/>
  <c r="Q33" i="15" s="1"/>
  <c r="L34" i="15"/>
  <c r="L35" i="15"/>
  <c r="L36" i="15"/>
  <c r="L37" i="15"/>
  <c r="L38" i="15"/>
  <c r="L39" i="15"/>
  <c r="Q39" i="15" s="1"/>
  <c r="D39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4" i="4"/>
  <c r="Q36" i="15" l="1"/>
  <c r="U36" i="15" s="1"/>
  <c r="N33" i="15"/>
  <c r="AD33" i="15" s="1"/>
  <c r="N32" i="15"/>
  <c r="AC32" i="15" s="1"/>
  <c r="N30" i="15"/>
  <c r="AC30" i="15" s="1"/>
  <c r="N24" i="15"/>
  <c r="P24" i="15" s="1"/>
  <c r="Y24" i="15" s="1"/>
  <c r="Z24" i="15" s="1"/>
  <c r="Q4" i="15"/>
  <c r="V4" i="15" s="1"/>
  <c r="N4" i="15"/>
  <c r="AD4" i="15" s="1"/>
  <c r="Q38" i="15"/>
  <c r="V38" i="15" s="1"/>
  <c r="Q35" i="15"/>
  <c r="V35" i="15" s="1"/>
  <c r="Q32" i="15"/>
  <c r="U32" i="15" s="1"/>
  <c r="N19" i="15"/>
  <c r="P19" i="15" s="1"/>
  <c r="Y19" i="15" s="1"/>
  <c r="Z19" i="15" s="1"/>
  <c r="N39" i="15"/>
  <c r="AD39" i="15" s="1"/>
  <c r="N38" i="15"/>
  <c r="AD38" i="15" s="1"/>
  <c r="Q37" i="15"/>
  <c r="U37" i="15" s="1"/>
  <c r="N37" i="15"/>
  <c r="AC37" i="15" s="1"/>
  <c r="N36" i="15"/>
  <c r="AD36" i="15" s="1"/>
  <c r="N35" i="15"/>
  <c r="AD35" i="15" s="1"/>
  <c r="Q34" i="15"/>
  <c r="V34" i="15" s="1"/>
  <c r="N34" i="15"/>
  <c r="AD34" i="15" s="1"/>
  <c r="N31" i="15"/>
  <c r="P31" i="15" s="1"/>
  <c r="Y31" i="15" s="1"/>
  <c r="Z31" i="15" s="1"/>
  <c r="U31" i="15"/>
  <c r="V31" i="15"/>
  <c r="V30" i="15"/>
  <c r="U30" i="15"/>
  <c r="V29" i="15"/>
  <c r="U29" i="15"/>
  <c r="N28" i="15"/>
  <c r="P28" i="15" s="1"/>
  <c r="Y28" i="15" s="1"/>
  <c r="Z28" i="15" s="1"/>
  <c r="U28" i="15"/>
  <c r="V28" i="15"/>
  <c r="N27" i="15"/>
  <c r="P27" i="15" s="1"/>
  <c r="Y27" i="15" s="1"/>
  <c r="Z27" i="15" s="1"/>
  <c r="U27" i="15"/>
  <c r="V27" i="15"/>
  <c r="U26" i="15"/>
  <c r="V26" i="15"/>
  <c r="N9" i="15"/>
  <c r="AC9" i="15" s="1"/>
  <c r="U25" i="15"/>
  <c r="N25" i="15"/>
  <c r="AD25" i="15" s="1"/>
  <c r="V25" i="15"/>
  <c r="U24" i="15"/>
  <c r="V24" i="15"/>
  <c r="U23" i="15"/>
  <c r="V23" i="15"/>
  <c r="U22" i="15"/>
  <c r="N22" i="15"/>
  <c r="P22" i="15" s="1"/>
  <c r="Y22" i="15" s="1"/>
  <c r="Z22" i="15" s="1"/>
  <c r="V22" i="15"/>
  <c r="V21" i="15"/>
  <c r="P21" i="15"/>
  <c r="Y21" i="15" s="1"/>
  <c r="Z21" i="15" s="1"/>
  <c r="U21" i="15"/>
  <c r="U20" i="15"/>
  <c r="V20" i="15"/>
  <c r="U19" i="15"/>
  <c r="V19" i="15"/>
  <c r="N18" i="15"/>
  <c r="AD18" i="15" s="1"/>
  <c r="U18" i="15"/>
  <c r="V18" i="15"/>
  <c r="V17" i="15"/>
  <c r="U17" i="15"/>
  <c r="N16" i="15"/>
  <c r="AD16" i="15" s="1"/>
  <c r="U16" i="15"/>
  <c r="V16" i="15"/>
  <c r="N15" i="15"/>
  <c r="AD15" i="15" s="1"/>
  <c r="V14" i="15"/>
  <c r="U14" i="15"/>
  <c r="N13" i="15"/>
  <c r="AD13" i="15" s="1"/>
  <c r="N12" i="15"/>
  <c r="AC12" i="15" s="1"/>
  <c r="U11" i="15"/>
  <c r="V11" i="15"/>
  <c r="N10" i="15"/>
  <c r="AD10" i="15" s="1"/>
  <c r="U7" i="15"/>
  <c r="V7" i="15"/>
  <c r="Q6" i="15"/>
  <c r="V6" i="15" s="1"/>
  <c r="N6" i="15"/>
  <c r="AD6" i="15" s="1"/>
  <c r="U5" i="15"/>
  <c r="V5" i="15"/>
  <c r="S15" i="15"/>
  <c r="S39" i="15"/>
  <c r="V39" i="15"/>
  <c r="U39" i="15"/>
  <c r="S9" i="15"/>
  <c r="S31" i="15"/>
  <c r="S12" i="15"/>
  <c r="S38" i="15"/>
  <c r="S35" i="15"/>
  <c r="S32" i="15"/>
  <c r="S25" i="15"/>
  <c r="V10" i="15"/>
  <c r="U10" i="15"/>
  <c r="S30" i="15"/>
  <c r="S21" i="15"/>
  <c r="S6" i="15"/>
  <c r="S4" i="15"/>
  <c r="Q13" i="15"/>
  <c r="AC21" i="15"/>
  <c r="Q12" i="15"/>
  <c r="U8" i="15"/>
  <c r="S36" i="15"/>
  <c r="S33" i="15"/>
  <c r="S28" i="15"/>
  <c r="S19" i="15"/>
  <c r="S13" i="15"/>
  <c r="N14" i="15"/>
  <c r="P14" i="15" s="1"/>
  <c r="R14" i="15"/>
  <c r="N11" i="15"/>
  <c r="P11" i="15" s="1"/>
  <c r="R11" i="15"/>
  <c r="N8" i="15"/>
  <c r="AD8" i="15" s="1"/>
  <c r="R8" i="15"/>
  <c r="N5" i="15"/>
  <c r="AD5" i="15" s="1"/>
  <c r="R5" i="15"/>
  <c r="S24" i="15"/>
  <c r="Q15" i="15"/>
  <c r="V8" i="15"/>
  <c r="V33" i="15"/>
  <c r="U33" i="15"/>
  <c r="S37" i="15"/>
  <c r="S34" i="15"/>
  <c r="S22" i="15"/>
  <c r="N29" i="15"/>
  <c r="P29" i="15" s="1"/>
  <c r="R29" i="15"/>
  <c r="N26" i="15"/>
  <c r="AD26" i="15" s="1"/>
  <c r="R26" i="15"/>
  <c r="N23" i="15"/>
  <c r="P23" i="15" s="1"/>
  <c r="R23" i="15"/>
  <c r="N20" i="15"/>
  <c r="P20" i="15" s="1"/>
  <c r="R20" i="15"/>
  <c r="S10" i="15"/>
  <c r="N17" i="15"/>
  <c r="P17" i="15" s="1"/>
  <c r="R17" i="15"/>
  <c r="N7" i="15"/>
  <c r="P7" i="15" s="1"/>
  <c r="R7" i="15"/>
  <c r="S27" i="15"/>
  <c r="S18" i="15"/>
  <c r="S16" i="15"/>
  <c r="AD21" i="15"/>
  <c r="Q9" i="15"/>
  <c r="AL4" i="3"/>
  <c r="AM4" i="3"/>
  <c r="AL5" i="3"/>
  <c r="AM5" i="3"/>
  <c r="AL6" i="3"/>
  <c r="AM6" i="3"/>
  <c r="AL7" i="3"/>
  <c r="AM7" i="3"/>
  <c r="AL8" i="3"/>
  <c r="AM8" i="3"/>
  <c r="AL9" i="3"/>
  <c r="AM9" i="3"/>
  <c r="AL10" i="3"/>
  <c r="AM10" i="3"/>
  <c r="AL11" i="3"/>
  <c r="AM11" i="3"/>
  <c r="AL12" i="3"/>
  <c r="AM12" i="3"/>
  <c r="AL13" i="3"/>
  <c r="AM13" i="3"/>
  <c r="AL14" i="3"/>
  <c r="AM14" i="3"/>
  <c r="AL15" i="3"/>
  <c r="AM15" i="3"/>
  <c r="AL16" i="3"/>
  <c r="AM16" i="3"/>
  <c r="AL17" i="3"/>
  <c r="AM17" i="3"/>
  <c r="AL18" i="3"/>
  <c r="AM18" i="3"/>
  <c r="AL19" i="3"/>
  <c r="AM19" i="3"/>
  <c r="AL20" i="3"/>
  <c r="AM20" i="3"/>
  <c r="AL21" i="3"/>
  <c r="AM21" i="3"/>
  <c r="AL22" i="3"/>
  <c r="AM22" i="3"/>
  <c r="AL23" i="3"/>
  <c r="AM23" i="3"/>
  <c r="AL24" i="3"/>
  <c r="AM24" i="3"/>
  <c r="AL25" i="3"/>
  <c r="AM25" i="3"/>
  <c r="AL26" i="3"/>
  <c r="AM26" i="3"/>
  <c r="AL27" i="3"/>
  <c r="AM27" i="3"/>
  <c r="AL28" i="3"/>
  <c r="AM28" i="3"/>
  <c r="AL29" i="3"/>
  <c r="AM29" i="3"/>
  <c r="AL30" i="3"/>
  <c r="AM30" i="3"/>
  <c r="AL31" i="3"/>
  <c r="AM31" i="3"/>
  <c r="AL32" i="3"/>
  <c r="AM32" i="3"/>
  <c r="AL33" i="3"/>
  <c r="AM33" i="3"/>
  <c r="AL34" i="3"/>
  <c r="AM34" i="3"/>
  <c r="AL35" i="3"/>
  <c r="AM35" i="3"/>
  <c r="AL36" i="3"/>
  <c r="AM36" i="3"/>
  <c r="AL37" i="3"/>
  <c r="AM37" i="3"/>
  <c r="AL38" i="3"/>
  <c r="AM38" i="3"/>
  <c r="AL39" i="3"/>
  <c r="AM39" i="3"/>
  <c r="P18" i="15" l="1"/>
  <c r="Y18" i="15" s="1"/>
  <c r="Z18" i="15" s="1"/>
  <c r="V36" i="15"/>
  <c r="AC33" i="15"/>
  <c r="V32" i="15"/>
  <c r="AD27" i="15"/>
  <c r="P33" i="15"/>
  <c r="Y33" i="15" s="1"/>
  <c r="Z33" i="15" s="1"/>
  <c r="AC4" i="15"/>
  <c r="AD32" i="15"/>
  <c r="U35" i="15"/>
  <c r="AC39" i="15"/>
  <c r="P32" i="15"/>
  <c r="Y32" i="15" s="1"/>
  <c r="Z32" i="15" s="1"/>
  <c r="AD24" i="15"/>
  <c r="AD19" i="15"/>
  <c r="AC19" i="15"/>
  <c r="U38" i="15"/>
  <c r="P36" i="15"/>
  <c r="Y36" i="15" s="1"/>
  <c r="Z36" i="15" s="1"/>
  <c r="AC35" i="15"/>
  <c r="P30" i="15"/>
  <c r="Y30" i="15" s="1"/>
  <c r="Z30" i="15" s="1"/>
  <c r="AD30" i="15"/>
  <c r="AC24" i="15"/>
  <c r="U4" i="15"/>
  <c r="P4" i="15"/>
  <c r="Y4" i="15" s="1"/>
  <c r="Z4" i="15" s="1"/>
  <c r="P10" i="15"/>
  <c r="Y10" i="15" s="1"/>
  <c r="Z10" i="15" s="1"/>
  <c r="P8" i="15"/>
  <c r="Y8" i="15" s="1"/>
  <c r="Z8" i="15" s="1"/>
  <c r="P39" i="15"/>
  <c r="Y39" i="15" s="1"/>
  <c r="Z39" i="15" s="1"/>
  <c r="AC38" i="15"/>
  <c r="P38" i="15"/>
  <c r="Y38" i="15" s="1"/>
  <c r="Z38" i="15" s="1"/>
  <c r="V37" i="15"/>
  <c r="AD37" i="15"/>
  <c r="P37" i="15"/>
  <c r="Y37" i="15" s="1"/>
  <c r="Z37" i="15" s="1"/>
  <c r="AC36" i="15"/>
  <c r="P35" i="15"/>
  <c r="Y35" i="15" s="1"/>
  <c r="Z35" i="15" s="1"/>
  <c r="U34" i="15"/>
  <c r="AC34" i="15"/>
  <c r="P34" i="15"/>
  <c r="Y34" i="15" s="1"/>
  <c r="Z34" i="15" s="1"/>
  <c r="AC31" i="15"/>
  <c r="AD31" i="15"/>
  <c r="AD28" i="15"/>
  <c r="AC28" i="15"/>
  <c r="AC27" i="15"/>
  <c r="P26" i="15"/>
  <c r="Y26" i="15" s="1"/>
  <c r="Z26" i="15" s="1"/>
  <c r="AD9" i="15"/>
  <c r="P9" i="15"/>
  <c r="Y9" i="15" s="1"/>
  <c r="Z9" i="15" s="1"/>
  <c r="P25" i="15"/>
  <c r="Y25" i="15" s="1"/>
  <c r="Z25" i="15" s="1"/>
  <c r="AC25" i="15"/>
  <c r="AC23" i="15"/>
  <c r="AC22" i="15"/>
  <c r="AD22" i="15"/>
  <c r="AC20" i="15"/>
  <c r="AC18" i="15"/>
  <c r="P16" i="15"/>
  <c r="Y16" i="15" s="1"/>
  <c r="Z16" i="15" s="1"/>
  <c r="AC16" i="15"/>
  <c r="AC15" i="15"/>
  <c r="P15" i="15"/>
  <c r="Y15" i="15" s="1"/>
  <c r="Z15" i="15" s="1"/>
  <c r="AC14" i="15"/>
  <c r="AC13" i="15"/>
  <c r="P13" i="15"/>
  <c r="Y13" i="15" s="1"/>
  <c r="Z13" i="15" s="1"/>
  <c r="P12" i="15"/>
  <c r="Y12" i="15" s="1"/>
  <c r="Z12" i="15" s="1"/>
  <c r="AD12" i="15"/>
  <c r="AC11" i="15"/>
  <c r="AC10" i="15"/>
  <c r="U6" i="15"/>
  <c r="AC6" i="15"/>
  <c r="P6" i="15"/>
  <c r="Y6" i="15" s="1"/>
  <c r="Z6" i="15" s="1"/>
  <c r="P5" i="15"/>
  <c r="Y5" i="15" s="1"/>
  <c r="Z5" i="15" s="1"/>
  <c r="AC7" i="15"/>
  <c r="AC29" i="15"/>
  <c r="AD11" i="15"/>
  <c r="AC17" i="15"/>
  <c r="AD7" i="15"/>
  <c r="AD17" i="15"/>
  <c r="AD20" i="15"/>
  <c r="AD29" i="15"/>
  <c r="W16" i="15"/>
  <c r="T16" i="15"/>
  <c r="X16" i="15"/>
  <c r="S7" i="15"/>
  <c r="Y7" i="15"/>
  <c r="Z7" i="15" s="1"/>
  <c r="U9" i="15"/>
  <c r="V9" i="15"/>
  <c r="W18" i="15"/>
  <c r="T18" i="15"/>
  <c r="X18" i="15"/>
  <c r="S26" i="15"/>
  <c r="W37" i="15"/>
  <c r="T37" i="15"/>
  <c r="X37" i="15"/>
  <c r="S5" i="15"/>
  <c r="S8" i="15"/>
  <c r="W13" i="15"/>
  <c r="T13" i="15"/>
  <c r="X13" i="15"/>
  <c r="W33" i="15"/>
  <c r="T33" i="15"/>
  <c r="X33" i="15"/>
  <c r="V12" i="15"/>
  <c r="U12" i="15"/>
  <c r="W6" i="15"/>
  <c r="T6" i="15"/>
  <c r="X6" i="15"/>
  <c r="W35" i="15"/>
  <c r="T35" i="15"/>
  <c r="X35" i="15"/>
  <c r="W39" i="15"/>
  <c r="T39" i="15"/>
  <c r="X39" i="15"/>
  <c r="W15" i="15"/>
  <c r="T15" i="15"/>
  <c r="X15" i="15"/>
  <c r="AD23" i="15"/>
  <c r="AC26" i="15"/>
  <c r="AC5" i="15"/>
  <c r="AC8" i="15"/>
  <c r="AD14" i="15"/>
  <c r="W27" i="15"/>
  <c r="T27" i="15"/>
  <c r="X27" i="15"/>
  <c r="W10" i="15"/>
  <c r="T10" i="15"/>
  <c r="X10" i="15"/>
  <c r="S23" i="15"/>
  <c r="Y23" i="15"/>
  <c r="Z23" i="15" s="1"/>
  <c r="W22" i="15"/>
  <c r="T22" i="15"/>
  <c r="X22" i="15"/>
  <c r="S14" i="15"/>
  <c r="Y14" i="15"/>
  <c r="Z14" i="15" s="1"/>
  <c r="W19" i="15"/>
  <c r="T19" i="15"/>
  <c r="X19" i="15"/>
  <c r="W36" i="15"/>
  <c r="T36" i="15"/>
  <c r="X36" i="15"/>
  <c r="V13" i="15"/>
  <c r="U13" i="15"/>
  <c r="W21" i="15"/>
  <c r="T21" i="15"/>
  <c r="X21" i="15"/>
  <c r="W25" i="15"/>
  <c r="T25" i="15"/>
  <c r="X25" i="15"/>
  <c r="W38" i="15"/>
  <c r="T38" i="15"/>
  <c r="X38" i="15"/>
  <c r="W12" i="15"/>
  <c r="T12" i="15"/>
  <c r="X12" i="15"/>
  <c r="S17" i="15"/>
  <c r="Y17" i="15"/>
  <c r="Z17" i="15" s="1"/>
  <c r="S20" i="15"/>
  <c r="Y20" i="15"/>
  <c r="Z20" i="15" s="1"/>
  <c r="S29" i="15"/>
  <c r="Y29" i="15"/>
  <c r="Z29" i="15" s="1"/>
  <c r="W34" i="15"/>
  <c r="T34" i="15"/>
  <c r="X34" i="15"/>
  <c r="V15" i="15"/>
  <c r="U15" i="15"/>
  <c r="W24" i="15"/>
  <c r="T24" i="15"/>
  <c r="X24" i="15"/>
  <c r="S11" i="15"/>
  <c r="Y11" i="15"/>
  <c r="Z11" i="15" s="1"/>
  <c r="W28" i="15"/>
  <c r="T28" i="15"/>
  <c r="X28" i="15"/>
  <c r="W4" i="15"/>
  <c r="T4" i="15"/>
  <c r="X4" i="15"/>
  <c r="W30" i="15"/>
  <c r="T30" i="15"/>
  <c r="X30" i="15"/>
  <c r="W32" i="15"/>
  <c r="T32" i="15"/>
  <c r="X32" i="15"/>
  <c r="W31" i="15"/>
  <c r="T31" i="15"/>
  <c r="X31" i="15"/>
  <c r="W9" i="15"/>
  <c r="T9" i="15"/>
  <c r="X9" i="15"/>
  <c r="I405" i="12"/>
  <c r="D405" i="12"/>
  <c r="I404" i="12"/>
  <c r="D404" i="12"/>
  <c r="I403" i="12"/>
  <c r="D403" i="12"/>
  <c r="I402" i="12"/>
  <c r="D402" i="12"/>
  <c r="I401" i="12"/>
  <c r="D401" i="12"/>
  <c r="I400" i="12"/>
  <c r="D400" i="12"/>
  <c r="I399" i="12"/>
  <c r="D399" i="12"/>
  <c r="I398" i="12"/>
  <c r="D398" i="12"/>
  <c r="I397" i="12"/>
  <c r="D397" i="12"/>
  <c r="I396" i="12"/>
  <c r="D396" i="12"/>
  <c r="I395" i="12"/>
  <c r="D395" i="12"/>
  <c r="I394" i="12"/>
  <c r="D394" i="12"/>
  <c r="I393" i="12"/>
  <c r="D393" i="12"/>
  <c r="I392" i="12"/>
  <c r="D392" i="12"/>
  <c r="I391" i="12"/>
  <c r="D391" i="12"/>
  <c r="I390" i="12"/>
  <c r="D390" i="12"/>
  <c r="I389" i="12"/>
  <c r="D389" i="12"/>
  <c r="I388" i="12"/>
  <c r="D388" i="12"/>
  <c r="I387" i="12"/>
  <c r="D387" i="12"/>
  <c r="I386" i="12"/>
  <c r="D386" i="12"/>
  <c r="I385" i="12"/>
  <c r="D385" i="12"/>
  <c r="I384" i="12"/>
  <c r="D384" i="12"/>
  <c r="I383" i="12"/>
  <c r="D383" i="12"/>
  <c r="I382" i="12"/>
  <c r="D382" i="12"/>
  <c r="I381" i="12"/>
  <c r="D381" i="12"/>
  <c r="I380" i="12"/>
  <c r="D380" i="12"/>
  <c r="I379" i="12"/>
  <c r="D379" i="12"/>
  <c r="I378" i="12"/>
  <c r="D378" i="12"/>
  <c r="I377" i="12"/>
  <c r="D377" i="12"/>
  <c r="I376" i="12"/>
  <c r="D376" i="12"/>
  <c r="I375" i="12"/>
  <c r="D375" i="12"/>
  <c r="I374" i="12"/>
  <c r="D374" i="12"/>
  <c r="I373" i="12"/>
  <c r="D373" i="12"/>
  <c r="I372" i="12"/>
  <c r="D372" i="12"/>
  <c r="I371" i="12"/>
  <c r="D371" i="12"/>
  <c r="I370" i="12"/>
  <c r="D370" i="12"/>
  <c r="I369" i="12"/>
  <c r="D369" i="12"/>
  <c r="I368" i="12"/>
  <c r="D368" i="12"/>
  <c r="I367" i="12"/>
  <c r="D367" i="12"/>
  <c r="I366" i="12"/>
  <c r="D366" i="12"/>
  <c r="I365" i="12"/>
  <c r="D365" i="12"/>
  <c r="I364" i="12"/>
  <c r="D364" i="12"/>
  <c r="I363" i="12"/>
  <c r="D363" i="12"/>
  <c r="I362" i="12"/>
  <c r="D362" i="12"/>
  <c r="I361" i="12"/>
  <c r="D361" i="12"/>
  <c r="I360" i="12"/>
  <c r="D360" i="12"/>
  <c r="I359" i="12"/>
  <c r="D359" i="12"/>
  <c r="I358" i="12"/>
  <c r="D358" i="12"/>
  <c r="I357" i="12"/>
  <c r="D357" i="12"/>
  <c r="I356" i="12"/>
  <c r="D356" i="12"/>
  <c r="I355" i="12"/>
  <c r="D355" i="12"/>
  <c r="I354" i="12"/>
  <c r="D354" i="12"/>
  <c r="I353" i="12"/>
  <c r="D353" i="12"/>
  <c r="I352" i="12"/>
  <c r="D352" i="12"/>
  <c r="I351" i="12"/>
  <c r="D351" i="12"/>
  <c r="I350" i="12"/>
  <c r="D350" i="12"/>
  <c r="I349" i="12"/>
  <c r="D349" i="12"/>
  <c r="I348" i="12"/>
  <c r="D348" i="12"/>
  <c r="I347" i="12"/>
  <c r="D347" i="12"/>
  <c r="I346" i="12"/>
  <c r="D346" i="12"/>
  <c r="I345" i="12"/>
  <c r="D345" i="12"/>
  <c r="I344" i="12"/>
  <c r="D344" i="12"/>
  <c r="I343" i="12"/>
  <c r="D343" i="12"/>
  <c r="I342" i="12"/>
  <c r="D342" i="12"/>
  <c r="I341" i="12"/>
  <c r="D341" i="12"/>
  <c r="I340" i="12"/>
  <c r="D340" i="12"/>
  <c r="I339" i="12"/>
  <c r="D339" i="12"/>
  <c r="I338" i="12"/>
  <c r="D338" i="12"/>
  <c r="I337" i="12"/>
  <c r="D337" i="12"/>
  <c r="I336" i="12"/>
  <c r="D336" i="12"/>
  <c r="I335" i="12"/>
  <c r="D335" i="12"/>
  <c r="I334" i="12"/>
  <c r="D334" i="12"/>
  <c r="I333" i="12"/>
  <c r="D333" i="12"/>
  <c r="I332" i="12"/>
  <c r="D332" i="12"/>
  <c r="I331" i="12"/>
  <c r="D331" i="12"/>
  <c r="I330" i="12"/>
  <c r="D330" i="12"/>
  <c r="I329" i="12"/>
  <c r="D329" i="12"/>
  <c r="I328" i="12"/>
  <c r="D328" i="12"/>
  <c r="I327" i="12"/>
  <c r="D327" i="12"/>
  <c r="I326" i="12"/>
  <c r="D326" i="12"/>
  <c r="I325" i="12"/>
  <c r="D325" i="12"/>
  <c r="I324" i="12"/>
  <c r="D324" i="12"/>
  <c r="I323" i="12"/>
  <c r="D323" i="12"/>
  <c r="I322" i="12"/>
  <c r="D322" i="12"/>
  <c r="I321" i="12"/>
  <c r="D321" i="12"/>
  <c r="I320" i="12"/>
  <c r="D320" i="12"/>
  <c r="I319" i="12"/>
  <c r="D319" i="12"/>
  <c r="I318" i="12"/>
  <c r="D318" i="12"/>
  <c r="I317" i="12"/>
  <c r="D317" i="12"/>
  <c r="I316" i="12"/>
  <c r="D316" i="12"/>
  <c r="I315" i="12"/>
  <c r="D315" i="12"/>
  <c r="I314" i="12"/>
  <c r="D314" i="12"/>
  <c r="I313" i="12"/>
  <c r="D313" i="12"/>
  <c r="I312" i="12"/>
  <c r="D312" i="12"/>
  <c r="I311" i="12"/>
  <c r="D311" i="12"/>
  <c r="I310" i="12"/>
  <c r="D310" i="12"/>
  <c r="I309" i="12"/>
  <c r="D309" i="12"/>
  <c r="I308" i="12"/>
  <c r="D308" i="12"/>
  <c r="I307" i="12"/>
  <c r="D307" i="12"/>
  <c r="I306" i="12"/>
  <c r="D306" i="12"/>
  <c r="I305" i="12"/>
  <c r="D305" i="12"/>
  <c r="I304" i="12"/>
  <c r="D304" i="12"/>
  <c r="I303" i="12"/>
  <c r="D303" i="12"/>
  <c r="I302" i="12"/>
  <c r="D302" i="12"/>
  <c r="I301" i="12"/>
  <c r="D301" i="12"/>
  <c r="I300" i="12"/>
  <c r="D300" i="12"/>
  <c r="I299" i="12"/>
  <c r="D299" i="12"/>
  <c r="I298" i="12"/>
  <c r="D298" i="12"/>
  <c r="I297" i="12"/>
  <c r="D297" i="12"/>
  <c r="I296" i="12"/>
  <c r="D296" i="12"/>
  <c r="I295" i="12"/>
  <c r="D295" i="12"/>
  <c r="I294" i="12"/>
  <c r="D294" i="12"/>
  <c r="I293" i="12"/>
  <c r="D293" i="12"/>
  <c r="I292" i="12"/>
  <c r="D292" i="12"/>
  <c r="I291" i="12"/>
  <c r="D291" i="12"/>
  <c r="I290" i="12"/>
  <c r="D290" i="12"/>
  <c r="I289" i="12"/>
  <c r="D289" i="12"/>
  <c r="I288" i="12"/>
  <c r="D288" i="12"/>
  <c r="I287" i="12"/>
  <c r="D287" i="12"/>
  <c r="I286" i="12"/>
  <c r="D286" i="12"/>
  <c r="I285" i="12"/>
  <c r="D285" i="12"/>
  <c r="I284" i="12"/>
  <c r="D284" i="12"/>
  <c r="I283" i="12"/>
  <c r="D283" i="12"/>
  <c r="I282" i="12"/>
  <c r="D282" i="12"/>
  <c r="I281" i="12"/>
  <c r="D281" i="12"/>
  <c r="I280" i="12"/>
  <c r="D280" i="12"/>
  <c r="I279" i="12"/>
  <c r="D279" i="12"/>
  <c r="I278" i="12"/>
  <c r="D278" i="12"/>
  <c r="I277" i="12"/>
  <c r="D277" i="12"/>
  <c r="I276" i="12"/>
  <c r="D276" i="12"/>
  <c r="I275" i="12"/>
  <c r="D275" i="12"/>
  <c r="I274" i="12"/>
  <c r="D274" i="12"/>
  <c r="I273" i="12"/>
  <c r="D273" i="12"/>
  <c r="I272" i="12"/>
  <c r="D272" i="12"/>
  <c r="I271" i="12"/>
  <c r="D271" i="12"/>
  <c r="I270" i="12"/>
  <c r="D270" i="12"/>
  <c r="I269" i="12"/>
  <c r="D269" i="12"/>
  <c r="I268" i="12"/>
  <c r="D268" i="12"/>
  <c r="I267" i="12"/>
  <c r="D267" i="12"/>
  <c r="I266" i="12"/>
  <c r="D266" i="12"/>
  <c r="I265" i="12"/>
  <c r="D265" i="12"/>
  <c r="I264" i="12"/>
  <c r="D264" i="12"/>
  <c r="I263" i="12"/>
  <c r="D263" i="12"/>
  <c r="I262" i="12"/>
  <c r="D262" i="12"/>
  <c r="I261" i="12"/>
  <c r="D261" i="12"/>
  <c r="I260" i="12"/>
  <c r="D260" i="12"/>
  <c r="I259" i="12"/>
  <c r="D259" i="12"/>
  <c r="I258" i="12"/>
  <c r="D258" i="12"/>
  <c r="I257" i="12"/>
  <c r="D257" i="12"/>
  <c r="I256" i="12"/>
  <c r="D256" i="12"/>
  <c r="I255" i="12"/>
  <c r="D255" i="12"/>
  <c r="I254" i="12"/>
  <c r="D254" i="12"/>
  <c r="I253" i="12"/>
  <c r="D253" i="12"/>
  <c r="I252" i="12"/>
  <c r="D252" i="12"/>
  <c r="I251" i="12"/>
  <c r="D251" i="12"/>
  <c r="I250" i="12"/>
  <c r="D250" i="12"/>
  <c r="I249" i="12"/>
  <c r="D249" i="12"/>
  <c r="I248" i="12"/>
  <c r="D248" i="12"/>
  <c r="I247" i="12"/>
  <c r="D247" i="12"/>
  <c r="I246" i="12"/>
  <c r="D246" i="12"/>
  <c r="I245" i="12"/>
  <c r="D245" i="12"/>
  <c r="I244" i="12"/>
  <c r="D244" i="12"/>
  <c r="I243" i="12"/>
  <c r="D243" i="12"/>
  <c r="I242" i="12"/>
  <c r="D242" i="12"/>
  <c r="I241" i="12"/>
  <c r="D241" i="12"/>
  <c r="I240" i="12"/>
  <c r="D240" i="12"/>
  <c r="I239" i="12"/>
  <c r="D239" i="12"/>
  <c r="I238" i="12"/>
  <c r="D238" i="12"/>
  <c r="I237" i="12"/>
  <c r="D237" i="12"/>
  <c r="I236" i="12"/>
  <c r="D236" i="12"/>
  <c r="I235" i="12"/>
  <c r="D235" i="12"/>
  <c r="I234" i="12"/>
  <c r="D234" i="12"/>
  <c r="I233" i="12"/>
  <c r="D233" i="12"/>
  <c r="I232" i="12"/>
  <c r="D232" i="12"/>
  <c r="I231" i="12"/>
  <c r="D231" i="12"/>
  <c r="I230" i="12"/>
  <c r="D230" i="12"/>
  <c r="I229" i="12"/>
  <c r="D229" i="12"/>
  <c r="I228" i="12"/>
  <c r="D228" i="12"/>
  <c r="I227" i="12"/>
  <c r="D227" i="12"/>
  <c r="I226" i="12"/>
  <c r="D226" i="12"/>
  <c r="I225" i="12"/>
  <c r="D225" i="12"/>
  <c r="I224" i="12"/>
  <c r="D224" i="12"/>
  <c r="I223" i="12"/>
  <c r="D223" i="12"/>
  <c r="I222" i="12"/>
  <c r="D222" i="12"/>
  <c r="I221" i="12"/>
  <c r="D221" i="12"/>
  <c r="I220" i="12"/>
  <c r="D220" i="12"/>
  <c r="I219" i="12"/>
  <c r="D219" i="12"/>
  <c r="I218" i="12"/>
  <c r="D218" i="12"/>
  <c r="I217" i="12"/>
  <c r="D217" i="12"/>
  <c r="I216" i="12"/>
  <c r="D216" i="12"/>
  <c r="I215" i="12"/>
  <c r="D215" i="12"/>
  <c r="I214" i="12"/>
  <c r="D214" i="12"/>
  <c r="I213" i="12"/>
  <c r="D213" i="12"/>
  <c r="I212" i="12"/>
  <c r="D212" i="12"/>
  <c r="I211" i="12"/>
  <c r="D211" i="12"/>
  <c r="I210" i="12"/>
  <c r="D210" i="12"/>
  <c r="I209" i="12"/>
  <c r="D209" i="12"/>
  <c r="I208" i="12"/>
  <c r="D208" i="12"/>
  <c r="I207" i="12"/>
  <c r="D207" i="12"/>
  <c r="I206" i="12"/>
  <c r="D206" i="12"/>
  <c r="I205" i="12"/>
  <c r="D205" i="12"/>
  <c r="I204" i="12"/>
  <c r="D204" i="12"/>
  <c r="I203" i="12"/>
  <c r="D203" i="12"/>
  <c r="I202" i="12"/>
  <c r="D202" i="12"/>
  <c r="I201" i="12"/>
  <c r="D201" i="12"/>
  <c r="I200" i="12"/>
  <c r="D200" i="12"/>
  <c r="I199" i="12"/>
  <c r="D199" i="12"/>
  <c r="I198" i="12"/>
  <c r="D198" i="12"/>
  <c r="I197" i="12"/>
  <c r="D197" i="12"/>
  <c r="I196" i="12"/>
  <c r="D196" i="12"/>
  <c r="I195" i="12"/>
  <c r="D195" i="12"/>
  <c r="I194" i="12"/>
  <c r="D194" i="12"/>
  <c r="I193" i="12"/>
  <c r="D193" i="12"/>
  <c r="I192" i="12"/>
  <c r="D192" i="12"/>
  <c r="I191" i="12"/>
  <c r="D191" i="12"/>
  <c r="I190" i="12"/>
  <c r="D190" i="12"/>
  <c r="I189" i="12"/>
  <c r="D189" i="12"/>
  <c r="I188" i="12"/>
  <c r="D188" i="12"/>
  <c r="I187" i="12"/>
  <c r="D187" i="12"/>
  <c r="I186" i="12"/>
  <c r="D186" i="12"/>
  <c r="I185" i="12"/>
  <c r="D185" i="12"/>
  <c r="I184" i="12"/>
  <c r="D184" i="12"/>
  <c r="I183" i="12"/>
  <c r="D183" i="12"/>
  <c r="I182" i="12"/>
  <c r="D182" i="12"/>
  <c r="I181" i="12"/>
  <c r="D181" i="12"/>
  <c r="I180" i="12"/>
  <c r="D180" i="12"/>
  <c r="I179" i="12"/>
  <c r="D179" i="12"/>
  <c r="I178" i="12"/>
  <c r="D178" i="12"/>
  <c r="I177" i="12"/>
  <c r="D177" i="12"/>
  <c r="I176" i="12"/>
  <c r="D176" i="12"/>
  <c r="I175" i="12"/>
  <c r="D175" i="12"/>
  <c r="I174" i="12"/>
  <c r="D174" i="12"/>
  <c r="I173" i="12"/>
  <c r="D173" i="12"/>
  <c r="I172" i="12"/>
  <c r="D172" i="12"/>
  <c r="I171" i="12"/>
  <c r="D171" i="12"/>
  <c r="I170" i="12"/>
  <c r="D170" i="12"/>
  <c r="I169" i="12"/>
  <c r="D169" i="12"/>
  <c r="I168" i="12"/>
  <c r="D168" i="12"/>
  <c r="I167" i="12"/>
  <c r="D167" i="12"/>
  <c r="I166" i="12"/>
  <c r="D166" i="12"/>
  <c r="I165" i="12"/>
  <c r="D165" i="12"/>
  <c r="I164" i="12"/>
  <c r="D164" i="12"/>
  <c r="I163" i="12"/>
  <c r="D163" i="12"/>
  <c r="I162" i="12"/>
  <c r="D162" i="12"/>
  <c r="I161" i="12"/>
  <c r="D161" i="12"/>
  <c r="I160" i="12"/>
  <c r="D160" i="12"/>
  <c r="I159" i="12"/>
  <c r="D159" i="12"/>
  <c r="I158" i="12"/>
  <c r="D158" i="12"/>
  <c r="I157" i="12"/>
  <c r="D157" i="12"/>
  <c r="I156" i="12"/>
  <c r="D156" i="12"/>
  <c r="I155" i="12"/>
  <c r="D155" i="12"/>
  <c r="I154" i="12"/>
  <c r="D154" i="12"/>
  <c r="I153" i="12"/>
  <c r="D153" i="12"/>
  <c r="I152" i="12"/>
  <c r="D152" i="12"/>
  <c r="I151" i="12"/>
  <c r="D151" i="12"/>
  <c r="I150" i="12"/>
  <c r="D150" i="12"/>
  <c r="I149" i="12"/>
  <c r="D149" i="12"/>
  <c r="I148" i="12"/>
  <c r="D148" i="12"/>
  <c r="I147" i="12"/>
  <c r="D147" i="12"/>
  <c r="I146" i="12"/>
  <c r="D146" i="12"/>
  <c r="I145" i="12"/>
  <c r="D145" i="12"/>
  <c r="I144" i="12"/>
  <c r="D144" i="12"/>
  <c r="I143" i="12"/>
  <c r="D143" i="12"/>
  <c r="I142" i="12"/>
  <c r="D142" i="12"/>
  <c r="I141" i="12"/>
  <c r="D141" i="12"/>
  <c r="I140" i="12"/>
  <c r="D140" i="12"/>
  <c r="I139" i="12"/>
  <c r="D139" i="12"/>
  <c r="I138" i="12"/>
  <c r="D138" i="12"/>
  <c r="I137" i="12"/>
  <c r="D137" i="12"/>
  <c r="I136" i="12"/>
  <c r="D136" i="12"/>
  <c r="I135" i="12"/>
  <c r="D135" i="12"/>
  <c r="I134" i="12"/>
  <c r="D134" i="12"/>
  <c r="I133" i="12"/>
  <c r="D133" i="12"/>
  <c r="I132" i="12"/>
  <c r="D132" i="12"/>
  <c r="I131" i="12"/>
  <c r="D131" i="12"/>
  <c r="I130" i="12"/>
  <c r="D130" i="12"/>
  <c r="I129" i="12"/>
  <c r="D129" i="12"/>
  <c r="I128" i="12"/>
  <c r="D128" i="12"/>
  <c r="I127" i="12"/>
  <c r="D127" i="12"/>
  <c r="I126" i="12"/>
  <c r="D126" i="12"/>
  <c r="I125" i="12"/>
  <c r="D125" i="12"/>
  <c r="I124" i="12"/>
  <c r="D124" i="12"/>
  <c r="I123" i="12"/>
  <c r="D123" i="12"/>
  <c r="I122" i="12"/>
  <c r="D122" i="12"/>
  <c r="I121" i="12"/>
  <c r="D121" i="12"/>
  <c r="I120" i="12"/>
  <c r="D120" i="12"/>
  <c r="I119" i="12"/>
  <c r="D119" i="12"/>
  <c r="I118" i="12"/>
  <c r="D118" i="12"/>
  <c r="I117" i="12"/>
  <c r="D117" i="12"/>
  <c r="I116" i="12"/>
  <c r="D116" i="12"/>
  <c r="I115" i="12"/>
  <c r="D115" i="12"/>
  <c r="I114" i="12"/>
  <c r="D114" i="12"/>
  <c r="I113" i="12"/>
  <c r="D113" i="12"/>
  <c r="I112" i="12"/>
  <c r="D112" i="12"/>
  <c r="I111" i="12"/>
  <c r="D111" i="12"/>
  <c r="I110" i="12"/>
  <c r="D110" i="12"/>
  <c r="I109" i="12"/>
  <c r="D109" i="12"/>
  <c r="I108" i="12"/>
  <c r="D108" i="12"/>
  <c r="I107" i="12"/>
  <c r="D107" i="12"/>
  <c r="I106" i="12"/>
  <c r="D106" i="12"/>
  <c r="I105" i="12"/>
  <c r="D105" i="12"/>
  <c r="I104" i="12"/>
  <c r="D104" i="12"/>
  <c r="I103" i="12"/>
  <c r="D103" i="12"/>
  <c r="I102" i="12"/>
  <c r="D102" i="12"/>
  <c r="I101" i="12"/>
  <c r="D101" i="12"/>
  <c r="I100" i="12"/>
  <c r="D100" i="12"/>
  <c r="I99" i="12"/>
  <c r="D99" i="12"/>
  <c r="I98" i="12"/>
  <c r="D98" i="12"/>
  <c r="I97" i="12"/>
  <c r="D97" i="12"/>
  <c r="I96" i="12"/>
  <c r="D96" i="12"/>
  <c r="I95" i="12"/>
  <c r="D95" i="12"/>
  <c r="I94" i="12"/>
  <c r="D94" i="12"/>
  <c r="I93" i="12"/>
  <c r="D93" i="12"/>
  <c r="I92" i="12"/>
  <c r="D92" i="12"/>
  <c r="I91" i="12"/>
  <c r="D91" i="12"/>
  <c r="I90" i="12"/>
  <c r="D90" i="12"/>
  <c r="I89" i="12"/>
  <c r="D89" i="12"/>
  <c r="I88" i="12"/>
  <c r="D88" i="12"/>
  <c r="I87" i="12"/>
  <c r="D87" i="12"/>
  <c r="I86" i="12"/>
  <c r="D86" i="12"/>
  <c r="I85" i="12"/>
  <c r="D85" i="12"/>
  <c r="I84" i="12"/>
  <c r="D84" i="12"/>
  <c r="I83" i="12"/>
  <c r="D83" i="12"/>
  <c r="I82" i="12"/>
  <c r="D82" i="12"/>
  <c r="I81" i="12"/>
  <c r="D81" i="12"/>
  <c r="I80" i="12"/>
  <c r="D80" i="12"/>
  <c r="I79" i="12"/>
  <c r="D79" i="12"/>
  <c r="I78" i="12"/>
  <c r="D78" i="12"/>
  <c r="I77" i="12"/>
  <c r="D77" i="12"/>
  <c r="I76" i="12"/>
  <c r="D76" i="12"/>
  <c r="I75" i="12"/>
  <c r="D75" i="12"/>
  <c r="I74" i="12"/>
  <c r="D74" i="12"/>
  <c r="I73" i="12"/>
  <c r="D73" i="12"/>
  <c r="I72" i="12"/>
  <c r="D72" i="12"/>
  <c r="I71" i="12"/>
  <c r="D71" i="12"/>
  <c r="I70" i="12"/>
  <c r="D70" i="12"/>
  <c r="I69" i="12"/>
  <c r="D69" i="12"/>
  <c r="I68" i="12"/>
  <c r="D68" i="12"/>
  <c r="I67" i="12"/>
  <c r="D67" i="12"/>
  <c r="I66" i="12"/>
  <c r="D66" i="12"/>
  <c r="I65" i="12"/>
  <c r="D65" i="12"/>
  <c r="I64" i="12"/>
  <c r="D64" i="12"/>
  <c r="I63" i="12"/>
  <c r="D63" i="12"/>
  <c r="I62" i="12"/>
  <c r="D62" i="12"/>
  <c r="I61" i="12"/>
  <c r="D61" i="12"/>
  <c r="I60" i="12"/>
  <c r="D60" i="12"/>
  <c r="I59" i="12"/>
  <c r="D59" i="12"/>
  <c r="I58" i="12"/>
  <c r="D58" i="12"/>
  <c r="I57" i="12"/>
  <c r="D57" i="12"/>
  <c r="I56" i="12"/>
  <c r="D56" i="12"/>
  <c r="I55" i="12"/>
  <c r="D55" i="12"/>
  <c r="I54" i="12"/>
  <c r="D54" i="12"/>
  <c r="I53" i="12"/>
  <c r="D53" i="12"/>
  <c r="I52" i="12"/>
  <c r="D52" i="12"/>
  <c r="I51" i="12"/>
  <c r="D51" i="12"/>
  <c r="I50" i="12"/>
  <c r="D50" i="12"/>
  <c r="I49" i="12"/>
  <c r="D49" i="12"/>
  <c r="I48" i="12"/>
  <c r="D48" i="12"/>
  <c r="I47" i="12"/>
  <c r="D47" i="12"/>
  <c r="I46" i="12"/>
  <c r="D46" i="12"/>
  <c r="I45" i="12"/>
  <c r="D45" i="12"/>
  <c r="I44" i="12"/>
  <c r="D44" i="12"/>
  <c r="I43" i="12"/>
  <c r="D43" i="12"/>
  <c r="I42" i="12"/>
  <c r="D42" i="12"/>
  <c r="I41" i="12"/>
  <c r="D41" i="12"/>
  <c r="I40" i="12"/>
  <c r="D40" i="12"/>
  <c r="I39" i="12"/>
  <c r="D39" i="12"/>
  <c r="I38" i="12"/>
  <c r="D38" i="12"/>
  <c r="I37" i="12"/>
  <c r="D37" i="12"/>
  <c r="I36" i="12"/>
  <c r="D36" i="12"/>
  <c r="I35" i="12"/>
  <c r="D35" i="12"/>
  <c r="I34" i="12"/>
  <c r="D34" i="12"/>
  <c r="I33" i="12"/>
  <c r="D33" i="12"/>
  <c r="I32" i="12"/>
  <c r="D32" i="12"/>
  <c r="I31" i="12"/>
  <c r="D31" i="12"/>
  <c r="I30" i="12"/>
  <c r="D30" i="12"/>
  <c r="I29" i="12"/>
  <c r="D29" i="12"/>
  <c r="I28" i="12"/>
  <c r="D28" i="12"/>
  <c r="I27" i="12"/>
  <c r="D27" i="12"/>
  <c r="I26" i="12"/>
  <c r="D26" i="12"/>
  <c r="I25" i="12"/>
  <c r="D25" i="12"/>
  <c r="I24" i="12"/>
  <c r="D24" i="12"/>
  <c r="I23" i="12"/>
  <c r="D23" i="12"/>
  <c r="I22" i="12"/>
  <c r="D22" i="12"/>
  <c r="I21" i="12"/>
  <c r="D21" i="12"/>
  <c r="I20" i="12"/>
  <c r="D20" i="12"/>
  <c r="I19" i="12"/>
  <c r="D19" i="12"/>
  <c r="I18" i="12"/>
  <c r="D18" i="12"/>
  <c r="I17" i="12"/>
  <c r="D17" i="12"/>
  <c r="I16" i="12"/>
  <c r="D16" i="12"/>
  <c r="I15" i="12"/>
  <c r="D15" i="12"/>
  <c r="I14" i="12"/>
  <c r="D14" i="12"/>
  <c r="I13" i="12"/>
  <c r="D13" i="12"/>
  <c r="I12" i="12"/>
  <c r="D12" i="12"/>
  <c r="I11" i="12"/>
  <c r="D11" i="12"/>
  <c r="I10" i="12"/>
  <c r="D10" i="12"/>
  <c r="I9" i="12"/>
  <c r="D9" i="12"/>
  <c r="I8" i="12"/>
  <c r="D8" i="12"/>
  <c r="I7" i="12"/>
  <c r="D7" i="12"/>
  <c r="I6" i="12"/>
  <c r="D6" i="12"/>
  <c r="I5" i="12"/>
  <c r="D5" i="12"/>
  <c r="F35" i="3"/>
  <c r="E35" i="3"/>
  <c r="E13" i="3"/>
  <c r="F13" i="3"/>
  <c r="Q4" i="4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" i="4"/>
  <c r="F13" i="10"/>
  <c r="F13" i="9"/>
  <c r="F13" i="8"/>
  <c r="F13" i="7"/>
  <c r="F13" i="6"/>
  <c r="F13" i="5"/>
  <c r="E13" i="5"/>
  <c r="E13" i="6"/>
  <c r="E13" i="7"/>
  <c r="E13" i="8"/>
  <c r="E13" i="9"/>
  <c r="E13" i="10"/>
  <c r="K13" i="10" s="1"/>
  <c r="E5" i="3"/>
  <c r="F5" i="3"/>
  <c r="E6" i="3"/>
  <c r="F6" i="3"/>
  <c r="E7" i="3"/>
  <c r="F7" i="3"/>
  <c r="E8" i="3"/>
  <c r="F8" i="3"/>
  <c r="E9" i="3"/>
  <c r="F9" i="3"/>
  <c r="E10" i="3"/>
  <c r="F10" i="3"/>
  <c r="E11" i="3"/>
  <c r="F11" i="3"/>
  <c r="E12" i="3"/>
  <c r="F12" i="3"/>
  <c r="E14" i="3"/>
  <c r="F14" i="3"/>
  <c r="E15" i="3"/>
  <c r="F15" i="3"/>
  <c r="E16" i="3"/>
  <c r="F16" i="3"/>
  <c r="E17" i="3"/>
  <c r="F17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6" i="3"/>
  <c r="F36" i="3"/>
  <c r="E37" i="3"/>
  <c r="F37" i="3"/>
  <c r="E38" i="3"/>
  <c r="F38" i="3"/>
  <c r="E39" i="3"/>
  <c r="F39" i="3"/>
  <c r="F4" i="3"/>
  <c r="E4" i="3"/>
  <c r="E5" i="5"/>
  <c r="F5" i="5"/>
  <c r="E6" i="5"/>
  <c r="F6" i="5"/>
  <c r="E7" i="5"/>
  <c r="F7" i="5"/>
  <c r="E8" i="5"/>
  <c r="F8" i="5"/>
  <c r="E9" i="5"/>
  <c r="F9" i="5"/>
  <c r="E10" i="5"/>
  <c r="F10" i="5"/>
  <c r="E11" i="5"/>
  <c r="F11" i="5"/>
  <c r="E12" i="5"/>
  <c r="F12" i="5"/>
  <c r="E14" i="5"/>
  <c r="F14" i="5"/>
  <c r="E15" i="5"/>
  <c r="F15" i="5"/>
  <c r="E16" i="5"/>
  <c r="F16" i="5"/>
  <c r="E17" i="5"/>
  <c r="F17" i="5"/>
  <c r="E18" i="5"/>
  <c r="F18" i="5"/>
  <c r="E19" i="5"/>
  <c r="F19" i="5"/>
  <c r="E20" i="5"/>
  <c r="F20" i="5"/>
  <c r="E21" i="5"/>
  <c r="F21" i="5"/>
  <c r="E22" i="5"/>
  <c r="F22" i="5"/>
  <c r="E23" i="5"/>
  <c r="F23" i="5"/>
  <c r="E24" i="5"/>
  <c r="F24" i="5"/>
  <c r="E25" i="5"/>
  <c r="F25" i="5"/>
  <c r="E26" i="5"/>
  <c r="F26" i="5"/>
  <c r="E27" i="5"/>
  <c r="F27" i="5"/>
  <c r="E28" i="5"/>
  <c r="F28" i="5"/>
  <c r="E29" i="5"/>
  <c r="F29" i="5"/>
  <c r="E30" i="5"/>
  <c r="F30" i="5"/>
  <c r="E31" i="5"/>
  <c r="F31" i="5"/>
  <c r="E32" i="5"/>
  <c r="F32" i="5"/>
  <c r="E33" i="5"/>
  <c r="F33" i="5"/>
  <c r="E34" i="5"/>
  <c r="F34" i="5"/>
  <c r="E35" i="5"/>
  <c r="F35" i="5"/>
  <c r="E36" i="5"/>
  <c r="F36" i="5"/>
  <c r="E37" i="5"/>
  <c r="F37" i="5"/>
  <c r="E38" i="5"/>
  <c r="F38" i="5"/>
  <c r="E39" i="5"/>
  <c r="F39" i="5"/>
  <c r="F4" i="5"/>
  <c r="E4" i="5"/>
  <c r="E5" i="6"/>
  <c r="F5" i="6"/>
  <c r="E6" i="6"/>
  <c r="F6" i="6"/>
  <c r="E7" i="6"/>
  <c r="F7" i="6"/>
  <c r="E8" i="6"/>
  <c r="F8" i="6"/>
  <c r="E9" i="6"/>
  <c r="F9" i="6"/>
  <c r="E10" i="6"/>
  <c r="F10" i="6"/>
  <c r="E11" i="6"/>
  <c r="F11" i="6"/>
  <c r="E12" i="6"/>
  <c r="F12" i="6"/>
  <c r="E14" i="6"/>
  <c r="F14" i="6"/>
  <c r="E15" i="6"/>
  <c r="F15" i="6"/>
  <c r="E16" i="6"/>
  <c r="F16" i="6"/>
  <c r="E17" i="6"/>
  <c r="F17" i="6"/>
  <c r="E18" i="6"/>
  <c r="F18" i="6"/>
  <c r="E19" i="6"/>
  <c r="F19" i="6"/>
  <c r="E20" i="6"/>
  <c r="F20" i="6"/>
  <c r="E21" i="6"/>
  <c r="F21" i="6"/>
  <c r="E22" i="6"/>
  <c r="F22" i="6"/>
  <c r="E23" i="6"/>
  <c r="F23" i="6"/>
  <c r="E24" i="6"/>
  <c r="F24" i="6"/>
  <c r="E25" i="6"/>
  <c r="F25" i="6"/>
  <c r="E26" i="6"/>
  <c r="F26" i="6"/>
  <c r="E27" i="6"/>
  <c r="F27" i="6"/>
  <c r="E28" i="6"/>
  <c r="F28" i="6"/>
  <c r="E29" i="6"/>
  <c r="F29" i="6"/>
  <c r="E30" i="6"/>
  <c r="F30" i="6"/>
  <c r="E31" i="6"/>
  <c r="F31" i="6"/>
  <c r="E32" i="6"/>
  <c r="F32" i="6"/>
  <c r="E33" i="6"/>
  <c r="F33" i="6"/>
  <c r="E34" i="6"/>
  <c r="F34" i="6"/>
  <c r="E35" i="6"/>
  <c r="F35" i="6"/>
  <c r="E36" i="6"/>
  <c r="F36" i="6"/>
  <c r="E37" i="6"/>
  <c r="F37" i="6"/>
  <c r="E38" i="6"/>
  <c r="F38" i="6"/>
  <c r="E39" i="6"/>
  <c r="F39" i="6"/>
  <c r="F4" i="6"/>
  <c r="E4" i="6"/>
  <c r="E4" i="7"/>
  <c r="E5" i="7"/>
  <c r="F5" i="7"/>
  <c r="E6" i="7"/>
  <c r="F6" i="7"/>
  <c r="E7" i="7"/>
  <c r="F7" i="7"/>
  <c r="E8" i="7"/>
  <c r="F8" i="7"/>
  <c r="E9" i="7"/>
  <c r="F9" i="7"/>
  <c r="E10" i="7"/>
  <c r="F10" i="7"/>
  <c r="E11" i="7"/>
  <c r="F11" i="7"/>
  <c r="E12" i="7"/>
  <c r="F12" i="7"/>
  <c r="E14" i="7"/>
  <c r="F14" i="7"/>
  <c r="K14" i="7" s="1"/>
  <c r="E15" i="7"/>
  <c r="F15" i="7"/>
  <c r="E16" i="7"/>
  <c r="F16" i="7"/>
  <c r="K16" i="7" s="1"/>
  <c r="E17" i="7"/>
  <c r="F17" i="7"/>
  <c r="E18" i="7"/>
  <c r="F18" i="7"/>
  <c r="K18" i="7" s="1"/>
  <c r="E19" i="7"/>
  <c r="J19" i="7" s="1"/>
  <c r="F19" i="7"/>
  <c r="E20" i="7"/>
  <c r="F20" i="7"/>
  <c r="K20" i="7" s="1"/>
  <c r="E21" i="7"/>
  <c r="J21" i="7" s="1"/>
  <c r="F21" i="7"/>
  <c r="E22" i="7"/>
  <c r="F22" i="7"/>
  <c r="K22" i="7" s="1"/>
  <c r="E23" i="7"/>
  <c r="J23" i="7" s="1"/>
  <c r="F23" i="7"/>
  <c r="E24" i="7"/>
  <c r="F24" i="7"/>
  <c r="K24" i="7" s="1"/>
  <c r="E25" i="7"/>
  <c r="J25" i="7" s="1"/>
  <c r="F25" i="7"/>
  <c r="E26" i="7"/>
  <c r="F26" i="7"/>
  <c r="K26" i="7" s="1"/>
  <c r="E27" i="7"/>
  <c r="J27" i="7" s="1"/>
  <c r="F27" i="7"/>
  <c r="E28" i="7"/>
  <c r="F28" i="7"/>
  <c r="K28" i="7" s="1"/>
  <c r="E29" i="7"/>
  <c r="J29" i="7" s="1"/>
  <c r="F29" i="7"/>
  <c r="E30" i="7"/>
  <c r="F30" i="7"/>
  <c r="K30" i="7" s="1"/>
  <c r="E31" i="7"/>
  <c r="F31" i="7"/>
  <c r="E32" i="7"/>
  <c r="F32" i="7"/>
  <c r="K32" i="7" s="1"/>
  <c r="E33" i="7"/>
  <c r="F33" i="7"/>
  <c r="E34" i="7"/>
  <c r="F34" i="7"/>
  <c r="E35" i="7"/>
  <c r="F35" i="7"/>
  <c r="E36" i="7"/>
  <c r="F36" i="7"/>
  <c r="E37" i="7"/>
  <c r="J37" i="7" s="1"/>
  <c r="F37" i="7"/>
  <c r="E38" i="7"/>
  <c r="F38" i="7"/>
  <c r="K38" i="7" s="1"/>
  <c r="E39" i="7"/>
  <c r="F39" i="7"/>
  <c r="F4" i="7"/>
  <c r="E5" i="8"/>
  <c r="F5" i="8"/>
  <c r="K5" i="8" s="1"/>
  <c r="E6" i="8"/>
  <c r="F6" i="8"/>
  <c r="E7" i="8"/>
  <c r="F7" i="8"/>
  <c r="E8" i="8"/>
  <c r="F8" i="8"/>
  <c r="E9" i="8"/>
  <c r="F9" i="8"/>
  <c r="K9" i="8" s="1"/>
  <c r="E10" i="8"/>
  <c r="F10" i="8"/>
  <c r="E11" i="8"/>
  <c r="F11" i="8"/>
  <c r="E12" i="8"/>
  <c r="F12" i="8"/>
  <c r="E14" i="8"/>
  <c r="F14" i="8"/>
  <c r="K14" i="8" s="1"/>
  <c r="E15" i="8"/>
  <c r="F15" i="8"/>
  <c r="E16" i="8"/>
  <c r="F16" i="8"/>
  <c r="E17" i="8"/>
  <c r="F17" i="8"/>
  <c r="E18" i="8"/>
  <c r="F18" i="8"/>
  <c r="E19" i="8"/>
  <c r="F19" i="8"/>
  <c r="E20" i="8"/>
  <c r="F20" i="8"/>
  <c r="E21" i="8"/>
  <c r="F21" i="8"/>
  <c r="E22" i="8"/>
  <c r="F22" i="8"/>
  <c r="E23" i="8"/>
  <c r="F23" i="8"/>
  <c r="E24" i="8"/>
  <c r="F24" i="8"/>
  <c r="E25" i="8"/>
  <c r="F25" i="8"/>
  <c r="E26" i="8"/>
  <c r="F26" i="8"/>
  <c r="E27" i="8"/>
  <c r="F27" i="8"/>
  <c r="E28" i="8"/>
  <c r="F28" i="8"/>
  <c r="E29" i="8"/>
  <c r="F29" i="8"/>
  <c r="E30" i="8"/>
  <c r="F30" i="8"/>
  <c r="E31" i="8"/>
  <c r="F31" i="8"/>
  <c r="E32" i="8"/>
  <c r="F32" i="8"/>
  <c r="K32" i="8" s="1"/>
  <c r="O32" i="8" s="1"/>
  <c r="E33" i="8"/>
  <c r="F33" i="8"/>
  <c r="E34" i="8"/>
  <c r="F34" i="8"/>
  <c r="K34" i="8" s="1"/>
  <c r="O34" i="8" s="1"/>
  <c r="E35" i="8"/>
  <c r="F35" i="8"/>
  <c r="E36" i="8"/>
  <c r="F36" i="8"/>
  <c r="K36" i="8" s="1"/>
  <c r="O36" i="8" s="1"/>
  <c r="E37" i="8"/>
  <c r="F37" i="8"/>
  <c r="E38" i="8"/>
  <c r="F38" i="8"/>
  <c r="K38" i="8" s="1"/>
  <c r="O38" i="8" s="1"/>
  <c r="E39" i="8"/>
  <c r="F39" i="8"/>
  <c r="F4" i="8"/>
  <c r="E4" i="8"/>
  <c r="E5" i="9"/>
  <c r="F5" i="9"/>
  <c r="E6" i="9"/>
  <c r="F6" i="9"/>
  <c r="K6" i="9" s="1"/>
  <c r="E7" i="9"/>
  <c r="F7" i="9"/>
  <c r="E8" i="9"/>
  <c r="F8" i="9"/>
  <c r="E9" i="9"/>
  <c r="F9" i="9"/>
  <c r="E10" i="9"/>
  <c r="F10" i="9"/>
  <c r="K10" i="9" s="1"/>
  <c r="E11" i="9"/>
  <c r="F11" i="9"/>
  <c r="E12" i="9"/>
  <c r="F12" i="9"/>
  <c r="K12" i="9" s="1"/>
  <c r="E14" i="9"/>
  <c r="F14" i="9"/>
  <c r="K14" i="9" s="1"/>
  <c r="E15" i="9"/>
  <c r="F15" i="9"/>
  <c r="K15" i="9" s="1"/>
  <c r="E16" i="9"/>
  <c r="F16" i="9"/>
  <c r="E17" i="9"/>
  <c r="F17" i="9"/>
  <c r="K17" i="9" s="1"/>
  <c r="E18" i="9"/>
  <c r="F18" i="9"/>
  <c r="K18" i="9" s="1"/>
  <c r="E19" i="9"/>
  <c r="F19" i="9"/>
  <c r="K19" i="9" s="1"/>
  <c r="E20" i="9"/>
  <c r="F20" i="9"/>
  <c r="E21" i="9"/>
  <c r="F21" i="9"/>
  <c r="K21" i="9" s="1"/>
  <c r="E22" i="9"/>
  <c r="F22" i="9"/>
  <c r="K22" i="9" s="1"/>
  <c r="E23" i="9"/>
  <c r="F23" i="9"/>
  <c r="K23" i="9" s="1"/>
  <c r="E24" i="9"/>
  <c r="F24" i="9"/>
  <c r="E25" i="9"/>
  <c r="F25" i="9"/>
  <c r="K25" i="9" s="1"/>
  <c r="E26" i="9"/>
  <c r="F26" i="9"/>
  <c r="K26" i="9" s="1"/>
  <c r="E27" i="9"/>
  <c r="F27" i="9"/>
  <c r="K27" i="9" s="1"/>
  <c r="E28" i="9"/>
  <c r="F28" i="9"/>
  <c r="E29" i="9"/>
  <c r="F29" i="9"/>
  <c r="K29" i="9" s="1"/>
  <c r="E30" i="9"/>
  <c r="F30" i="9"/>
  <c r="K30" i="9" s="1"/>
  <c r="E31" i="9"/>
  <c r="F31" i="9"/>
  <c r="K31" i="9" s="1"/>
  <c r="E32" i="9"/>
  <c r="F32" i="9"/>
  <c r="E33" i="9"/>
  <c r="F33" i="9"/>
  <c r="K33" i="9" s="1"/>
  <c r="E34" i="9"/>
  <c r="F34" i="9"/>
  <c r="K34" i="9" s="1"/>
  <c r="E35" i="9"/>
  <c r="F35" i="9"/>
  <c r="E36" i="9"/>
  <c r="F36" i="9"/>
  <c r="E37" i="9"/>
  <c r="F37" i="9"/>
  <c r="E38" i="9"/>
  <c r="F38" i="9"/>
  <c r="E39" i="9"/>
  <c r="F39" i="9"/>
  <c r="F4" i="9"/>
  <c r="E4" i="9"/>
  <c r="E5" i="10"/>
  <c r="F5" i="10"/>
  <c r="E6" i="10"/>
  <c r="F6" i="10"/>
  <c r="E7" i="10"/>
  <c r="F7" i="10"/>
  <c r="E8" i="10"/>
  <c r="F8" i="10"/>
  <c r="E9" i="10"/>
  <c r="F9" i="10"/>
  <c r="E10" i="10"/>
  <c r="F10" i="10"/>
  <c r="E11" i="10"/>
  <c r="F11" i="10"/>
  <c r="E12" i="10"/>
  <c r="F12" i="10"/>
  <c r="E14" i="10"/>
  <c r="F14" i="10"/>
  <c r="K14" i="10" s="1"/>
  <c r="E15" i="10"/>
  <c r="F15" i="10"/>
  <c r="E16" i="10"/>
  <c r="F16" i="10"/>
  <c r="E17" i="10"/>
  <c r="F17" i="10"/>
  <c r="E18" i="10"/>
  <c r="F18" i="10"/>
  <c r="E19" i="10"/>
  <c r="F19" i="10"/>
  <c r="E20" i="10"/>
  <c r="F20" i="10"/>
  <c r="E21" i="10"/>
  <c r="F21" i="10"/>
  <c r="E22" i="10"/>
  <c r="F22" i="10"/>
  <c r="K22" i="10" s="1"/>
  <c r="E23" i="10"/>
  <c r="F23" i="10"/>
  <c r="E24" i="10"/>
  <c r="F24" i="10"/>
  <c r="E25" i="10"/>
  <c r="F25" i="10"/>
  <c r="E26" i="10"/>
  <c r="F26" i="10"/>
  <c r="E27" i="10"/>
  <c r="F27" i="10"/>
  <c r="E28" i="10"/>
  <c r="F28" i="10"/>
  <c r="E29" i="10"/>
  <c r="F29" i="10"/>
  <c r="E30" i="10"/>
  <c r="F30" i="10"/>
  <c r="E31" i="10"/>
  <c r="F31" i="10"/>
  <c r="E32" i="10"/>
  <c r="F32" i="10"/>
  <c r="E33" i="10"/>
  <c r="F33" i="10"/>
  <c r="E34" i="10"/>
  <c r="F34" i="10"/>
  <c r="E35" i="10"/>
  <c r="F35" i="10"/>
  <c r="E36" i="10"/>
  <c r="F36" i="10"/>
  <c r="E37" i="10"/>
  <c r="F37" i="10"/>
  <c r="E38" i="10"/>
  <c r="F38" i="10"/>
  <c r="K38" i="10" s="1"/>
  <c r="E39" i="10"/>
  <c r="F39" i="10"/>
  <c r="F4" i="10"/>
  <c r="E4" i="10"/>
  <c r="P37" i="4"/>
  <c r="Q37" i="4"/>
  <c r="R37" i="4"/>
  <c r="U37" i="4"/>
  <c r="V37" i="4"/>
  <c r="W37" i="4"/>
  <c r="Z37" i="4"/>
  <c r="AA37" i="4"/>
  <c r="AB37" i="4"/>
  <c r="AF37" i="4"/>
  <c r="AG37" i="4"/>
  <c r="AH37" i="4"/>
  <c r="AJ37" i="4" s="1"/>
  <c r="AL37" i="4"/>
  <c r="AM37" i="4"/>
  <c r="AN37" i="4"/>
  <c r="P38" i="4"/>
  <c r="Q38" i="4"/>
  <c r="R38" i="4"/>
  <c r="U38" i="4"/>
  <c r="V38" i="4"/>
  <c r="W38" i="4"/>
  <c r="Z38" i="4"/>
  <c r="AA38" i="4"/>
  <c r="AB38" i="4"/>
  <c r="AF38" i="4"/>
  <c r="AG38" i="4"/>
  <c r="AH38" i="4"/>
  <c r="AL38" i="4"/>
  <c r="AM38" i="4"/>
  <c r="AN38" i="4"/>
  <c r="P39" i="4"/>
  <c r="Q39" i="4"/>
  <c r="R39" i="4"/>
  <c r="U39" i="4"/>
  <c r="V39" i="4"/>
  <c r="W39" i="4"/>
  <c r="Z39" i="4"/>
  <c r="AA39" i="4"/>
  <c r="AB39" i="4"/>
  <c r="AD39" i="4" s="1"/>
  <c r="AF39" i="4"/>
  <c r="AG39" i="4"/>
  <c r="AH39" i="4"/>
  <c r="AJ39" i="4" s="1"/>
  <c r="AL39" i="4"/>
  <c r="AM39" i="4"/>
  <c r="AN39" i="4"/>
  <c r="AP39" i="4" s="1"/>
  <c r="P31" i="4"/>
  <c r="Q31" i="4"/>
  <c r="R31" i="4"/>
  <c r="U31" i="4"/>
  <c r="V31" i="4"/>
  <c r="W31" i="4"/>
  <c r="Z31" i="4"/>
  <c r="AA31" i="4"/>
  <c r="AB31" i="4"/>
  <c r="AD31" i="4" s="1"/>
  <c r="AF31" i="4"/>
  <c r="AG31" i="4"/>
  <c r="AH31" i="4"/>
  <c r="AJ31" i="4" s="1"/>
  <c r="AL31" i="4"/>
  <c r="AM31" i="4"/>
  <c r="AN31" i="4"/>
  <c r="AP31" i="4" s="1"/>
  <c r="P32" i="4"/>
  <c r="Q32" i="4"/>
  <c r="R32" i="4"/>
  <c r="U32" i="4"/>
  <c r="V32" i="4"/>
  <c r="W32" i="4"/>
  <c r="Z32" i="4"/>
  <c r="AA32" i="4"/>
  <c r="AB32" i="4"/>
  <c r="AF32" i="4"/>
  <c r="AG32" i="4"/>
  <c r="AH32" i="4"/>
  <c r="AL32" i="4"/>
  <c r="AM32" i="4"/>
  <c r="AN32" i="4"/>
  <c r="P33" i="4"/>
  <c r="Q33" i="4"/>
  <c r="R33" i="4"/>
  <c r="U33" i="4"/>
  <c r="V33" i="4"/>
  <c r="W33" i="4"/>
  <c r="Z33" i="4"/>
  <c r="AA33" i="4"/>
  <c r="AB33" i="4"/>
  <c r="AD33" i="4" s="1"/>
  <c r="AF33" i="4"/>
  <c r="AG33" i="4"/>
  <c r="AH33" i="4"/>
  <c r="AL33" i="4"/>
  <c r="AM33" i="4"/>
  <c r="AN33" i="4"/>
  <c r="P34" i="4"/>
  <c r="Q34" i="4"/>
  <c r="R34" i="4"/>
  <c r="U34" i="4"/>
  <c r="V34" i="4"/>
  <c r="W34" i="4"/>
  <c r="Z34" i="4"/>
  <c r="AA34" i="4"/>
  <c r="AB34" i="4"/>
  <c r="AD34" i="4" s="1"/>
  <c r="AF34" i="4"/>
  <c r="AG34" i="4"/>
  <c r="AH34" i="4"/>
  <c r="AJ34" i="4" s="1"/>
  <c r="AL34" i="4"/>
  <c r="AM34" i="4"/>
  <c r="AN34" i="4"/>
  <c r="AP34" i="4" s="1"/>
  <c r="P35" i="4"/>
  <c r="Q35" i="4"/>
  <c r="R35" i="4"/>
  <c r="U35" i="4"/>
  <c r="V35" i="4"/>
  <c r="W35" i="4"/>
  <c r="Z35" i="4"/>
  <c r="AA35" i="4"/>
  <c r="AB35" i="4"/>
  <c r="AF35" i="4"/>
  <c r="AG35" i="4"/>
  <c r="AH35" i="4"/>
  <c r="AL35" i="4"/>
  <c r="AM35" i="4"/>
  <c r="AN35" i="4"/>
  <c r="P36" i="4"/>
  <c r="Q36" i="4"/>
  <c r="R36" i="4"/>
  <c r="U36" i="4"/>
  <c r="V36" i="4"/>
  <c r="W36" i="4"/>
  <c r="Z36" i="4"/>
  <c r="AA36" i="4"/>
  <c r="AB36" i="4"/>
  <c r="AF36" i="4"/>
  <c r="AG36" i="4"/>
  <c r="AH36" i="4"/>
  <c r="AL36" i="4"/>
  <c r="AM36" i="4"/>
  <c r="AN36" i="4"/>
  <c r="P27" i="4"/>
  <c r="Q27" i="4"/>
  <c r="R27" i="4"/>
  <c r="U27" i="4"/>
  <c r="V27" i="4"/>
  <c r="W27" i="4"/>
  <c r="Z27" i="4"/>
  <c r="AA27" i="4"/>
  <c r="AB27" i="4"/>
  <c r="AD27" i="4" s="1"/>
  <c r="AF27" i="4"/>
  <c r="AG27" i="4"/>
  <c r="AH27" i="4"/>
  <c r="AJ27" i="4" s="1"/>
  <c r="AL27" i="4"/>
  <c r="AM27" i="4"/>
  <c r="AN27" i="4"/>
  <c r="AP27" i="4" s="1"/>
  <c r="P28" i="4"/>
  <c r="Q28" i="4"/>
  <c r="R28" i="4"/>
  <c r="U28" i="4"/>
  <c r="V28" i="4"/>
  <c r="W28" i="4"/>
  <c r="Z28" i="4"/>
  <c r="AA28" i="4"/>
  <c r="AB28" i="4"/>
  <c r="AF28" i="4"/>
  <c r="AG28" i="4"/>
  <c r="AH28" i="4"/>
  <c r="AL28" i="4"/>
  <c r="AM28" i="4"/>
  <c r="AN28" i="4"/>
  <c r="P29" i="4"/>
  <c r="Q29" i="4"/>
  <c r="R29" i="4"/>
  <c r="U29" i="4"/>
  <c r="V29" i="4"/>
  <c r="W29" i="4"/>
  <c r="Z29" i="4"/>
  <c r="AA29" i="4"/>
  <c r="AB29" i="4"/>
  <c r="AF29" i="4"/>
  <c r="AG29" i="4"/>
  <c r="AH29" i="4"/>
  <c r="AL29" i="4"/>
  <c r="AM29" i="4"/>
  <c r="AN29" i="4"/>
  <c r="P30" i="4"/>
  <c r="Q30" i="4"/>
  <c r="R30" i="4"/>
  <c r="U30" i="4"/>
  <c r="V30" i="4"/>
  <c r="W30" i="4"/>
  <c r="Z30" i="4"/>
  <c r="AA30" i="4"/>
  <c r="AB30" i="4"/>
  <c r="AD30" i="4" s="1"/>
  <c r="AF30" i="4"/>
  <c r="AG30" i="4"/>
  <c r="AH30" i="4"/>
  <c r="AJ30" i="4" s="1"/>
  <c r="AL30" i="4"/>
  <c r="AM30" i="4"/>
  <c r="AN30" i="4"/>
  <c r="AP30" i="4" s="1"/>
  <c r="P25" i="4"/>
  <c r="Q25" i="4"/>
  <c r="R25" i="4"/>
  <c r="U25" i="4"/>
  <c r="V25" i="4"/>
  <c r="W25" i="4"/>
  <c r="Z25" i="4"/>
  <c r="AA25" i="4"/>
  <c r="AB25" i="4"/>
  <c r="AD25" i="4" s="1"/>
  <c r="AF25" i="4"/>
  <c r="AG25" i="4"/>
  <c r="AH25" i="4"/>
  <c r="AL25" i="4"/>
  <c r="AM25" i="4"/>
  <c r="AN25" i="4"/>
  <c r="P26" i="4"/>
  <c r="Q26" i="4"/>
  <c r="R26" i="4"/>
  <c r="U26" i="4"/>
  <c r="V26" i="4"/>
  <c r="W26" i="4"/>
  <c r="Z26" i="4"/>
  <c r="AA26" i="4"/>
  <c r="AB26" i="4"/>
  <c r="AF26" i="4"/>
  <c r="AG26" i="4"/>
  <c r="AH26" i="4"/>
  <c r="AL26" i="4"/>
  <c r="AM26" i="4"/>
  <c r="AN26" i="4"/>
  <c r="P5" i="4"/>
  <c r="Q5" i="4"/>
  <c r="R5" i="4"/>
  <c r="U5" i="4"/>
  <c r="V5" i="4"/>
  <c r="W5" i="4"/>
  <c r="Z5" i="4"/>
  <c r="AA5" i="4"/>
  <c r="AB5" i="4"/>
  <c r="AF5" i="4"/>
  <c r="AG5" i="4"/>
  <c r="AH5" i="4"/>
  <c r="AL5" i="4"/>
  <c r="AM5" i="4"/>
  <c r="AN5" i="4"/>
  <c r="P6" i="4"/>
  <c r="Q6" i="4"/>
  <c r="R6" i="4"/>
  <c r="U6" i="4"/>
  <c r="V6" i="4"/>
  <c r="W6" i="4"/>
  <c r="Z6" i="4"/>
  <c r="AA6" i="4"/>
  <c r="AB6" i="4"/>
  <c r="AD6" i="4" s="1"/>
  <c r="AF6" i="4"/>
  <c r="AG6" i="4"/>
  <c r="AH6" i="4"/>
  <c r="AJ6" i="4" s="1"/>
  <c r="AL6" i="4"/>
  <c r="AM6" i="4"/>
  <c r="AN6" i="4"/>
  <c r="AP6" i="4" s="1"/>
  <c r="P7" i="4"/>
  <c r="Q7" i="4"/>
  <c r="R7" i="4"/>
  <c r="U7" i="4"/>
  <c r="V7" i="4"/>
  <c r="W7" i="4"/>
  <c r="Z7" i="4"/>
  <c r="AA7" i="4"/>
  <c r="AB7" i="4"/>
  <c r="AD7" i="4" s="1"/>
  <c r="AF7" i="4"/>
  <c r="AG7" i="4"/>
  <c r="AH7" i="4"/>
  <c r="AJ7" i="4" s="1"/>
  <c r="AL7" i="4"/>
  <c r="AM7" i="4"/>
  <c r="AN7" i="4"/>
  <c r="AP7" i="4" s="1"/>
  <c r="P8" i="4"/>
  <c r="Q8" i="4"/>
  <c r="R8" i="4"/>
  <c r="U8" i="4"/>
  <c r="V8" i="4"/>
  <c r="W8" i="4"/>
  <c r="Z8" i="4"/>
  <c r="AA8" i="4"/>
  <c r="AB8" i="4"/>
  <c r="AF8" i="4"/>
  <c r="AG8" i="4"/>
  <c r="AH8" i="4"/>
  <c r="AL8" i="4"/>
  <c r="AM8" i="4"/>
  <c r="AN8" i="4"/>
  <c r="P9" i="4"/>
  <c r="Q9" i="4"/>
  <c r="R9" i="4"/>
  <c r="U9" i="4"/>
  <c r="V9" i="4"/>
  <c r="W9" i="4"/>
  <c r="Z9" i="4"/>
  <c r="AA9" i="4"/>
  <c r="AB9" i="4"/>
  <c r="AF9" i="4"/>
  <c r="AG9" i="4"/>
  <c r="AH9" i="4"/>
  <c r="AL9" i="4"/>
  <c r="AM9" i="4"/>
  <c r="AN9" i="4"/>
  <c r="AP9" i="4" s="1"/>
  <c r="P10" i="4"/>
  <c r="Q10" i="4"/>
  <c r="R10" i="4"/>
  <c r="U10" i="4"/>
  <c r="V10" i="4"/>
  <c r="W10" i="4"/>
  <c r="Z10" i="4"/>
  <c r="AA10" i="4"/>
  <c r="AB10" i="4"/>
  <c r="AD10" i="4" s="1"/>
  <c r="AF10" i="4"/>
  <c r="AG10" i="4"/>
  <c r="AH10" i="4"/>
  <c r="AJ10" i="4" s="1"/>
  <c r="AL10" i="4"/>
  <c r="AM10" i="4"/>
  <c r="AN10" i="4"/>
  <c r="AP10" i="4" s="1"/>
  <c r="P11" i="4"/>
  <c r="Q11" i="4"/>
  <c r="R11" i="4"/>
  <c r="U11" i="4"/>
  <c r="V11" i="4"/>
  <c r="W11" i="4"/>
  <c r="Z11" i="4"/>
  <c r="AA11" i="4"/>
  <c r="AB11" i="4"/>
  <c r="AF11" i="4"/>
  <c r="AG11" i="4"/>
  <c r="AH11" i="4"/>
  <c r="AL11" i="4"/>
  <c r="AM11" i="4"/>
  <c r="AN11" i="4"/>
  <c r="P12" i="4"/>
  <c r="Q12" i="4"/>
  <c r="R12" i="4"/>
  <c r="U12" i="4"/>
  <c r="V12" i="4"/>
  <c r="W12" i="4"/>
  <c r="Z12" i="4"/>
  <c r="AA12" i="4"/>
  <c r="AB12" i="4"/>
  <c r="AF12" i="4"/>
  <c r="AG12" i="4"/>
  <c r="AH12" i="4"/>
  <c r="AL12" i="4"/>
  <c r="AM12" i="4"/>
  <c r="AN12" i="4"/>
  <c r="P13" i="4"/>
  <c r="Q13" i="4"/>
  <c r="R13" i="4"/>
  <c r="U13" i="4"/>
  <c r="V13" i="4"/>
  <c r="W13" i="4"/>
  <c r="Z13" i="4"/>
  <c r="AA13" i="4"/>
  <c r="AB13" i="4"/>
  <c r="AF13" i="4"/>
  <c r="AG13" i="4"/>
  <c r="AH13" i="4"/>
  <c r="AL13" i="4"/>
  <c r="AM13" i="4"/>
  <c r="AN13" i="4"/>
  <c r="AP13" i="4" s="1"/>
  <c r="P14" i="4"/>
  <c r="Q14" i="4"/>
  <c r="R14" i="4"/>
  <c r="U14" i="4"/>
  <c r="V14" i="4"/>
  <c r="W14" i="4"/>
  <c r="Z14" i="4"/>
  <c r="AA14" i="4"/>
  <c r="AB14" i="4"/>
  <c r="AF14" i="4"/>
  <c r="AG14" i="4"/>
  <c r="AH14" i="4"/>
  <c r="AL14" i="4"/>
  <c r="AM14" i="4"/>
  <c r="AN14" i="4"/>
  <c r="P15" i="4"/>
  <c r="Q15" i="4"/>
  <c r="R15" i="4"/>
  <c r="U15" i="4"/>
  <c r="V15" i="4"/>
  <c r="W15" i="4"/>
  <c r="Z15" i="4"/>
  <c r="AA15" i="4"/>
  <c r="AB15" i="4"/>
  <c r="AD15" i="4" s="1"/>
  <c r="AF15" i="4"/>
  <c r="AG15" i="4"/>
  <c r="AH15" i="4"/>
  <c r="AJ15" i="4" s="1"/>
  <c r="AL15" i="4"/>
  <c r="AM15" i="4"/>
  <c r="AN15" i="4"/>
  <c r="AP15" i="4" s="1"/>
  <c r="P16" i="4"/>
  <c r="Q16" i="4"/>
  <c r="R16" i="4"/>
  <c r="U16" i="4"/>
  <c r="V16" i="4"/>
  <c r="W16" i="4"/>
  <c r="Z16" i="4"/>
  <c r="AA16" i="4"/>
  <c r="AB16" i="4"/>
  <c r="AD16" i="4" s="1"/>
  <c r="AF16" i="4"/>
  <c r="AG16" i="4"/>
  <c r="AH16" i="4"/>
  <c r="AL16" i="4"/>
  <c r="AM16" i="4"/>
  <c r="AN16" i="4"/>
  <c r="P17" i="4"/>
  <c r="Q17" i="4"/>
  <c r="R17" i="4"/>
  <c r="U17" i="4"/>
  <c r="V17" i="4"/>
  <c r="W17" i="4"/>
  <c r="Z17" i="4"/>
  <c r="AA17" i="4"/>
  <c r="AB17" i="4"/>
  <c r="AF17" i="4"/>
  <c r="AG17" i="4"/>
  <c r="AH17" i="4"/>
  <c r="AL17" i="4"/>
  <c r="AM17" i="4"/>
  <c r="AN17" i="4"/>
  <c r="P18" i="4"/>
  <c r="Q18" i="4"/>
  <c r="R18" i="4"/>
  <c r="U18" i="4"/>
  <c r="V18" i="4"/>
  <c r="W18" i="4"/>
  <c r="Z18" i="4"/>
  <c r="AA18" i="4"/>
  <c r="AB18" i="4"/>
  <c r="AD18" i="4" s="1"/>
  <c r="AF18" i="4"/>
  <c r="AG18" i="4"/>
  <c r="AH18" i="4"/>
  <c r="AJ18" i="4" s="1"/>
  <c r="AL18" i="4"/>
  <c r="AM18" i="4"/>
  <c r="AN18" i="4"/>
  <c r="AP18" i="4" s="1"/>
  <c r="P19" i="4"/>
  <c r="Q19" i="4"/>
  <c r="R19" i="4"/>
  <c r="U19" i="4"/>
  <c r="V19" i="4"/>
  <c r="W19" i="4"/>
  <c r="Z19" i="4"/>
  <c r="AA19" i="4"/>
  <c r="AB19" i="4"/>
  <c r="AD19" i="4" s="1"/>
  <c r="AF19" i="4"/>
  <c r="AG19" i="4"/>
  <c r="AH19" i="4"/>
  <c r="AJ19" i="4" s="1"/>
  <c r="AL19" i="4"/>
  <c r="AM19" i="4"/>
  <c r="AN19" i="4"/>
  <c r="AP19" i="4" s="1"/>
  <c r="P20" i="4"/>
  <c r="Q20" i="4"/>
  <c r="R20" i="4"/>
  <c r="U20" i="4"/>
  <c r="V20" i="4"/>
  <c r="W20" i="4"/>
  <c r="Z20" i="4"/>
  <c r="AA20" i="4"/>
  <c r="AB20" i="4"/>
  <c r="AF20" i="4"/>
  <c r="AG20" i="4"/>
  <c r="AH20" i="4"/>
  <c r="AL20" i="4"/>
  <c r="AM20" i="4"/>
  <c r="AN20" i="4"/>
  <c r="P21" i="4"/>
  <c r="Q21" i="4"/>
  <c r="R21" i="4"/>
  <c r="U21" i="4"/>
  <c r="V21" i="4"/>
  <c r="W21" i="4"/>
  <c r="Z21" i="4"/>
  <c r="AA21" i="4"/>
  <c r="AB21" i="4"/>
  <c r="AF21" i="4"/>
  <c r="AG21" i="4"/>
  <c r="AH21" i="4"/>
  <c r="AL21" i="4"/>
  <c r="AM21" i="4"/>
  <c r="AN21" i="4"/>
  <c r="AP21" i="4" s="1"/>
  <c r="P22" i="4"/>
  <c r="Q22" i="4"/>
  <c r="R22" i="4"/>
  <c r="U22" i="4"/>
  <c r="V22" i="4"/>
  <c r="W22" i="4"/>
  <c r="Z22" i="4"/>
  <c r="AA22" i="4"/>
  <c r="AB22" i="4"/>
  <c r="AD22" i="4" s="1"/>
  <c r="AF22" i="4"/>
  <c r="AG22" i="4"/>
  <c r="AH22" i="4"/>
  <c r="AJ22" i="4" s="1"/>
  <c r="AL22" i="4"/>
  <c r="AM22" i="4"/>
  <c r="AN22" i="4"/>
  <c r="AP22" i="4" s="1"/>
  <c r="P23" i="4"/>
  <c r="Q23" i="4"/>
  <c r="R23" i="4"/>
  <c r="U23" i="4"/>
  <c r="V23" i="4"/>
  <c r="W23" i="4"/>
  <c r="Z23" i="4"/>
  <c r="AA23" i="4"/>
  <c r="AB23" i="4"/>
  <c r="AF23" i="4"/>
  <c r="AG23" i="4"/>
  <c r="AH23" i="4"/>
  <c r="AL23" i="4"/>
  <c r="AM23" i="4"/>
  <c r="AN23" i="4"/>
  <c r="P24" i="4"/>
  <c r="Q24" i="4"/>
  <c r="R24" i="4"/>
  <c r="U24" i="4"/>
  <c r="V24" i="4"/>
  <c r="W24" i="4"/>
  <c r="Z24" i="4"/>
  <c r="AA24" i="4"/>
  <c r="AB24" i="4"/>
  <c r="AD24" i="4" s="1"/>
  <c r="AF24" i="4"/>
  <c r="AG24" i="4"/>
  <c r="AH24" i="4"/>
  <c r="AL24" i="4"/>
  <c r="AM24" i="4"/>
  <c r="AN24" i="4"/>
  <c r="AM4" i="4"/>
  <c r="AN4" i="4"/>
  <c r="AP4" i="4" s="1"/>
  <c r="AL4" i="4"/>
  <c r="AG4" i="4"/>
  <c r="AH4" i="4"/>
  <c r="AF4" i="4"/>
  <c r="AA4" i="4"/>
  <c r="AB4" i="4"/>
  <c r="Z4" i="4"/>
  <c r="V4" i="4"/>
  <c r="W4" i="4"/>
  <c r="U4" i="4"/>
  <c r="R4" i="4"/>
  <c r="P4" i="4"/>
  <c r="K5" i="4"/>
  <c r="L5" i="4"/>
  <c r="M5" i="4"/>
  <c r="K6" i="4"/>
  <c r="L6" i="4"/>
  <c r="M6" i="4"/>
  <c r="K7" i="4"/>
  <c r="L7" i="4"/>
  <c r="M7" i="4"/>
  <c r="K8" i="4"/>
  <c r="L8" i="4"/>
  <c r="M8" i="4"/>
  <c r="K9" i="4"/>
  <c r="L9" i="4"/>
  <c r="M9" i="4"/>
  <c r="K10" i="4"/>
  <c r="L10" i="4"/>
  <c r="M10" i="4"/>
  <c r="K11" i="4"/>
  <c r="L11" i="4"/>
  <c r="M11" i="4"/>
  <c r="K12" i="4"/>
  <c r="L12" i="4"/>
  <c r="M12" i="4"/>
  <c r="K13" i="4"/>
  <c r="L13" i="4"/>
  <c r="M13" i="4"/>
  <c r="K14" i="4"/>
  <c r="L14" i="4"/>
  <c r="M14" i="4"/>
  <c r="K15" i="4"/>
  <c r="L15" i="4"/>
  <c r="M15" i="4"/>
  <c r="K16" i="4"/>
  <c r="L16" i="4"/>
  <c r="M16" i="4"/>
  <c r="K17" i="4"/>
  <c r="L17" i="4"/>
  <c r="M17" i="4"/>
  <c r="K18" i="4"/>
  <c r="L18" i="4"/>
  <c r="M18" i="4"/>
  <c r="K19" i="4"/>
  <c r="L19" i="4"/>
  <c r="M19" i="4"/>
  <c r="K20" i="4"/>
  <c r="L20" i="4"/>
  <c r="M20" i="4"/>
  <c r="K21" i="4"/>
  <c r="L21" i="4"/>
  <c r="M21" i="4"/>
  <c r="K22" i="4"/>
  <c r="L22" i="4"/>
  <c r="M22" i="4"/>
  <c r="K23" i="4"/>
  <c r="L23" i="4"/>
  <c r="M23" i="4"/>
  <c r="K24" i="4"/>
  <c r="L24" i="4"/>
  <c r="M24" i="4"/>
  <c r="K25" i="4"/>
  <c r="L25" i="4"/>
  <c r="M25" i="4"/>
  <c r="K26" i="4"/>
  <c r="L26" i="4"/>
  <c r="M26" i="4"/>
  <c r="K27" i="4"/>
  <c r="L27" i="4"/>
  <c r="M27" i="4"/>
  <c r="K28" i="4"/>
  <c r="L28" i="4"/>
  <c r="M28" i="4"/>
  <c r="K29" i="4"/>
  <c r="L29" i="4"/>
  <c r="M29" i="4"/>
  <c r="K30" i="4"/>
  <c r="L30" i="4"/>
  <c r="M30" i="4"/>
  <c r="K31" i="4"/>
  <c r="L31" i="4"/>
  <c r="M31" i="4"/>
  <c r="K32" i="4"/>
  <c r="L32" i="4"/>
  <c r="M32" i="4"/>
  <c r="K33" i="4"/>
  <c r="L33" i="4"/>
  <c r="M33" i="4"/>
  <c r="K34" i="4"/>
  <c r="L34" i="4"/>
  <c r="M34" i="4"/>
  <c r="K35" i="4"/>
  <c r="L35" i="4"/>
  <c r="M35" i="4"/>
  <c r="K36" i="4"/>
  <c r="L36" i="4"/>
  <c r="M36" i="4"/>
  <c r="K37" i="4"/>
  <c r="L37" i="4"/>
  <c r="M37" i="4"/>
  <c r="K38" i="4"/>
  <c r="L38" i="4"/>
  <c r="M38" i="4"/>
  <c r="K39" i="4"/>
  <c r="L39" i="4"/>
  <c r="M39" i="4"/>
  <c r="L4" i="4"/>
  <c r="M4" i="4"/>
  <c r="K4" i="4"/>
  <c r="F5" i="4"/>
  <c r="G5" i="4"/>
  <c r="H5" i="4"/>
  <c r="F6" i="4"/>
  <c r="G6" i="4"/>
  <c r="H6" i="4"/>
  <c r="F7" i="4"/>
  <c r="G7" i="4"/>
  <c r="H7" i="4"/>
  <c r="F8" i="4"/>
  <c r="G8" i="4"/>
  <c r="H8" i="4"/>
  <c r="F9" i="4"/>
  <c r="G9" i="4"/>
  <c r="H9" i="4"/>
  <c r="F10" i="4"/>
  <c r="G10" i="4"/>
  <c r="H10" i="4"/>
  <c r="F11" i="4"/>
  <c r="G11" i="4"/>
  <c r="H11" i="4"/>
  <c r="F12" i="4"/>
  <c r="G12" i="4"/>
  <c r="H12" i="4"/>
  <c r="F13" i="4"/>
  <c r="G13" i="4"/>
  <c r="H13" i="4"/>
  <c r="F14" i="4"/>
  <c r="G14" i="4"/>
  <c r="H14" i="4"/>
  <c r="F15" i="4"/>
  <c r="G15" i="4"/>
  <c r="H15" i="4"/>
  <c r="F16" i="4"/>
  <c r="G16" i="4"/>
  <c r="H16" i="4"/>
  <c r="F17" i="4"/>
  <c r="G17" i="4"/>
  <c r="H17" i="4"/>
  <c r="F18" i="4"/>
  <c r="G18" i="4"/>
  <c r="H18" i="4"/>
  <c r="F19" i="4"/>
  <c r="G19" i="4"/>
  <c r="H19" i="4"/>
  <c r="F20" i="4"/>
  <c r="G20" i="4"/>
  <c r="H20" i="4"/>
  <c r="F21" i="4"/>
  <c r="G21" i="4"/>
  <c r="H21" i="4"/>
  <c r="F22" i="4"/>
  <c r="G22" i="4"/>
  <c r="H22" i="4"/>
  <c r="F23" i="4"/>
  <c r="G23" i="4"/>
  <c r="H23" i="4"/>
  <c r="F24" i="4"/>
  <c r="G24" i="4"/>
  <c r="H24" i="4"/>
  <c r="F25" i="4"/>
  <c r="G25" i="4"/>
  <c r="H25" i="4"/>
  <c r="F26" i="4"/>
  <c r="G26" i="4"/>
  <c r="H26" i="4"/>
  <c r="F27" i="4"/>
  <c r="G27" i="4"/>
  <c r="H27" i="4"/>
  <c r="F28" i="4"/>
  <c r="G28" i="4"/>
  <c r="H28" i="4"/>
  <c r="F29" i="4"/>
  <c r="G29" i="4"/>
  <c r="H29" i="4"/>
  <c r="F30" i="4"/>
  <c r="G30" i="4"/>
  <c r="H30" i="4"/>
  <c r="F31" i="4"/>
  <c r="G31" i="4"/>
  <c r="H31" i="4"/>
  <c r="F32" i="4"/>
  <c r="G32" i="4"/>
  <c r="H32" i="4"/>
  <c r="F33" i="4"/>
  <c r="G33" i="4"/>
  <c r="H33" i="4"/>
  <c r="F34" i="4"/>
  <c r="G34" i="4"/>
  <c r="H34" i="4"/>
  <c r="F35" i="4"/>
  <c r="G35" i="4"/>
  <c r="H35" i="4"/>
  <c r="F36" i="4"/>
  <c r="G36" i="4"/>
  <c r="H36" i="4"/>
  <c r="F37" i="4"/>
  <c r="G37" i="4"/>
  <c r="H37" i="4"/>
  <c r="F38" i="4"/>
  <c r="G38" i="4"/>
  <c r="H38" i="4"/>
  <c r="F39" i="4"/>
  <c r="G39" i="4"/>
  <c r="H39" i="4"/>
  <c r="F4" i="4"/>
  <c r="H4" i="4"/>
  <c r="G4" i="4"/>
  <c r="D39" i="10"/>
  <c r="D38" i="10"/>
  <c r="D37" i="10"/>
  <c r="D36" i="10"/>
  <c r="D35" i="10"/>
  <c r="D34" i="10"/>
  <c r="L34" i="10" s="1"/>
  <c r="D33" i="10"/>
  <c r="M33" i="10" s="1"/>
  <c r="R33" i="10" s="1"/>
  <c r="D32" i="10"/>
  <c r="D31" i="10"/>
  <c r="D30" i="10"/>
  <c r="D29" i="10"/>
  <c r="D28" i="10"/>
  <c r="D27" i="10"/>
  <c r="D26" i="10"/>
  <c r="M26" i="10" s="1"/>
  <c r="R26" i="10" s="1"/>
  <c r="D25" i="10"/>
  <c r="M25" i="10" s="1"/>
  <c r="R25" i="10" s="1"/>
  <c r="D24" i="10"/>
  <c r="D23" i="10"/>
  <c r="D22" i="10"/>
  <c r="D21" i="10"/>
  <c r="D20" i="10"/>
  <c r="D19" i="10"/>
  <c r="D18" i="10"/>
  <c r="L18" i="10" s="1"/>
  <c r="D17" i="10"/>
  <c r="M17" i="10" s="1"/>
  <c r="R17" i="10" s="1"/>
  <c r="D16" i="10"/>
  <c r="D15" i="10"/>
  <c r="D14" i="10"/>
  <c r="D13" i="10"/>
  <c r="D12" i="10"/>
  <c r="D11" i="10"/>
  <c r="D10" i="10"/>
  <c r="M10" i="10" s="1"/>
  <c r="R10" i="10" s="1"/>
  <c r="S10" i="10" s="1"/>
  <c r="W10" i="10" s="1"/>
  <c r="D9" i="10"/>
  <c r="M9" i="10" s="1"/>
  <c r="R9" i="10" s="1"/>
  <c r="D8" i="10"/>
  <c r="D7" i="10"/>
  <c r="D6" i="10"/>
  <c r="D5" i="10"/>
  <c r="D4" i="10"/>
  <c r="D39" i="9"/>
  <c r="D38" i="9"/>
  <c r="M38" i="9" s="1"/>
  <c r="R38" i="9" s="1"/>
  <c r="D37" i="9"/>
  <c r="L37" i="9" s="1"/>
  <c r="D36" i="9"/>
  <c r="D35" i="9"/>
  <c r="D34" i="9"/>
  <c r="D33" i="9"/>
  <c r="D32" i="9"/>
  <c r="D31" i="9"/>
  <c r="D30" i="9"/>
  <c r="M30" i="9" s="1"/>
  <c r="R30" i="9" s="1"/>
  <c r="D29" i="9"/>
  <c r="M29" i="9" s="1"/>
  <c r="R29" i="9" s="1"/>
  <c r="D28" i="9"/>
  <c r="D27" i="9"/>
  <c r="D26" i="9"/>
  <c r="D25" i="9"/>
  <c r="D24" i="9"/>
  <c r="D23" i="9"/>
  <c r="D22" i="9"/>
  <c r="L22" i="9" s="1"/>
  <c r="D21" i="9"/>
  <c r="L21" i="9" s="1"/>
  <c r="D20" i="9"/>
  <c r="D19" i="9"/>
  <c r="D18" i="9"/>
  <c r="D17" i="9"/>
  <c r="D16" i="9"/>
  <c r="D15" i="9"/>
  <c r="D14" i="9"/>
  <c r="D13" i="9"/>
  <c r="M13" i="9" s="1"/>
  <c r="R13" i="9" s="1"/>
  <c r="D12" i="9"/>
  <c r="D11" i="9"/>
  <c r="D10" i="9"/>
  <c r="D9" i="9"/>
  <c r="D8" i="9"/>
  <c r="D7" i="9"/>
  <c r="D6" i="9"/>
  <c r="M6" i="9" s="1"/>
  <c r="R6" i="9" s="1"/>
  <c r="S6" i="9" s="1"/>
  <c r="W6" i="9" s="1"/>
  <c r="D5" i="9"/>
  <c r="L5" i="9" s="1"/>
  <c r="D4" i="9"/>
  <c r="D39" i="8"/>
  <c r="D38" i="8"/>
  <c r="L38" i="8" s="1"/>
  <c r="D37" i="8"/>
  <c r="D36" i="8"/>
  <c r="M36" i="8" s="1"/>
  <c r="D35" i="8"/>
  <c r="M35" i="8" s="1"/>
  <c r="R35" i="8" s="1"/>
  <c r="D34" i="8"/>
  <c r="L34" i="8" s="1"/>
  <c r="D33" i="8"/>
  <c r="M33" i="8" s="1"/>
  <c r="R33" i="8" s="1"/>
  <c r="D32" i="8"/>
  <c r="L32" i="8" s="1"/>
  <c r="D31" i="8"/>
  <c r="M31" i="8" s="1"/>
  <c r="D30" i="8"/>
  <c r="D29" i="8"/>
  <c r="D28" i="8"/>
  <c r="D27" i="8"/>
  <c r="D26" i="8"/>
  <c r="M26" i="8" s="1"/>
  <c r="R26" i="8" s="1"/>
  <c r="D25" i="8"/>
  <c r="M25" i="8" s="1"/>
  <c r="R25" i="8" s="1"/>
  <c r="D24" i="8"/>
  <c r="L24" i="8" s="1"/>
  <c r="D23" i="8"/>
  <c r="M23" i="8" s="1"/>
  <c r="D22" i="8"/>
  <c r="L22" i="8" s="1"/>
  <c r="D21" i="8"/>
  <c r="D20" i="8"/>
  <c r="M20" i="8" s="1"/>
  <c r="D19" i="8"/>
  <c r="M19" i="8" s="1"/>
  <c r="D18" i="8"/>
  <c r="M18" i="8" s="1"/>
  <c r="R18" i="8" s="1"/>
  <c r="D17" i="8"/>
  <c r="M17" i="8" s="1"/>
  <c r="R17" i="8" s="1"/>
  <c r="D16" i="8"/>
  <c r="M16" i="8" s="1"/>
  <c r="D15" i="8"/>
  <c r="D14" i="8"/>
  <c r="D13" i="8"/>
  <c r="D12" i="8"/>
  <c r="M12" i="8" s="1"/>
  <c r="R12" i="8" s="1"/>
  <c r="D11" i="8"/>
  <c r="D10" i="8"/>
  <c r="M10" i="8" s="1"/>
  <c r="R10" i="8" s="1"/>
  <c r="D9" i="8"/>
  <c r="M9" i="8" s="1"/>
  <c r="R9" i="8" s="1"/>
  <c r="D8" i="8"/>
  <c r="M8" i="8" s="1"/>
  <c r="D7" i="8"/>
  <c r="M7" i="8" s="1"/>
  <c r="R7" i="8" s="1"/>
  <c r="D6" i="8"/>
  <c r="D5" i="8"/>
  <c r="D4" i="8"/>
  <c r="D39" i="7"/>
  <c r="D38" i="7"/>
  <c r="L38" i="7" s="1"/>
  <c r="Q38" i="7" s="1"/>
  <c r="U38" i="7" s="1"/>
  <c r="D37" i="7"/>
  <c r="L37" i="7" s="1"/>
  <c r="D36" i="7"/>
  <c r="D35" i="7"/>
  <c r="D34" i="7"/>
  <c r="D33" i="7"/>
  <c r="D32" i="7"/>
  <c r="D31" i="7"/>
  <c r="D30" i="7"/>
  <c r="M30" i="7" s="1"/>
  <c r="D29" i="7"/>
  <c r="M29" i="7" s="1"/>
  <c r="R29" i="7" s="1"/>
  <c r="D28" i="7"/>
  <c r="D27" i="7"/>
  <c r="D26" i="7"/>
  <c r="D25" i="7"/>
  <c r="D24" i="7"/>
  <c r="D23" i="7"/>
  <c r="D22" i="7"/>
  <c r="L22" i="7" s="1"/>
  <c r="D21" i="7"/>
  <c r="M21" i="7" s="1"/>
  <c r="R21" i="7" s="1"/>
  <c r="S21" i="7" s="1"/>
  <c r="W21" i="7" s="1"/>
  <c r="D20" i="7"/>
  <c r="D19" i="7"/>
  <c r="D18" i="7"/>
  <c r="D17" i="7"/>
  <c r="D16" i="7"/>
  <c r="D15" i="7"/>
  <c r="D14" i="7"/>
  <c r="M14" i="7" s="1"/>
  <c r="D13" i="7"/>
  <c r="L13" i="7" s="1"/>
  <c r="D12" i="7"/>
  <c r="D11" i="7"/>
  <c r="D10" i="7"/>
  <c r="D9" i="7"/>
  <c r="D8" i="7"/>
  <c r="D7" i="7"/>
  <c r="D6" i="7"/>
  <c r="L6" i="7" s="1"/>
  <c r="D5" i="7"/>
  <c r="M5" i="7" s="1"/>
  <c r="R5" i="7" s="1"/>
  <c r="S5" i="7" s="1"/>
  <c r="W5" i="7" s="1"/>
  <c r="D4" i="7"/>
  <c r="D39" i="6"/>
  <c r="D38" i="6"/>
  <c r="D37" i="6"/>
  <c r="D36" i="6"/>
  <c r="D35" i="6"/>
  <c r="D34" i="6"/>
  <c r="M34" i="6" s="1"/>
  <c r="R34" i="6" s="1"/>
  <c r="D33" i="6"/>
  <c r="L33" i="6" s="1"/>
  <c r="D32" i="6"/>
  <c r="D31" i="6"/>
  <c r="D30" i="6"/>
  <c r="D29" i="6"/>
  <c r="D28" i="6"/>
  <c r="D27" i="6"/>
  <c r="D26" i="6"/>
  <c r="L26" i="6" s="1"/>
  <c r="D25" i="6"/>
  <c r="M25" i="6" s="1"/>
  <c r="R25" i="6" s="1"/>
  <c r="S25" i="6" s="1"/>
  <c r="W25" i="6" s="1"/>
  <c r="D24" i="6"/>
  <c r="D23" i="6"/>
  <c r="D22" i="6"/>
  <c r="D21" i="6"/>
  <c r="D20" i="6"/>
  <c r="D19" i="6"/>
  <c r="D18" i="6"/>
  <c r="L18" i="6" s="1"/>
  <c r="D17" i="6"/>
  <c r="M17" i="6" s="1"/>
  <c r="R17" i="6" s="1"/>
  <c r="D16" i="6"/>
  <c r="D15" i="6"/>
  <c r="D14" i="6"/>
  <c r="D13" i="6"/>
  <c r="D12" i="6"/>
  <c r="D11" i="6"/>
  <c r="D10" i="6"/>
  <c r="M10" i="6" s="1"/>
  <c r="R10" i="6" s="1"/>
  <c r="S10" i="6" s="1"/>
  <c r="W10" i="6" s="1"/>
  <c r="D9" i="6"/>
  <c r="M9" i="6" s="1"/>
  <c r="R9" i="6" s="1"/>
  <c r="D8" i="6"/>
  <c r="D7" i="6"/>
  <c r="D6" i="6"/>
  <c r="D5" i="6"/>
  <c r="D4" i="6"/>
  <c r="D39" i="3"/>
  <c r="D38" i="3"/>
  <c r="M38" i="3" s="1"/>
  <c r="R38" i="3" s="1"/>
  <c r="D37" i="3"/>
  <c r="M37" i="3" s="1"/>
  <c r="R37" i="3" s="1"/>
  <c r="D36" i="3"/>
  <c r="D35" i="3"/>
  <c r="D34" i="3"/>
  <c r="D33" i="3"/>
  <c r="D32" i="3"/>
  <c r="D31" i="3"/>
  <c r="D30" i="3"/>
  <c r="M30" i="3" s="1"/>
  <c r="R30" i="3" s="1"/>
  <c r="D29" i="3"/>
  <c r="M29" i="3" s="1"/>
  <c r="R29" i="3" s="1"/>
  <c r="D28" i="3"/>
  <c r="D27" i="3"/>
  <c r="D26" i="3"/>
  <c r="D25" i="3"/>
  <c r="D24" i="3"/>
  <c r="D23" i="3"/>
  <c r="D22" i="3"/>
  <c r="M22" i="3" s="1"/>
  <c r="R22" i="3" s="1"/>
  <c r="D21" i="3"/>
  <c r="M21" i="3" s="1"/>
  <c r="R21" i="3" s="1"/>
  <c r="D20" i="3"/>
  <c r="D19" i="3"/>
  <c r="D18" i="3"/>
  <c r="D17" i="3"/>
  <c r="D16" i="3"/>
  <c r="D15" i="3"/>
  <c r="D14" i="3"/>
  <c r="D13" i="3"/>
  <c r="M13" i="3" s="1"/>
  <c r="R13" i="3" s="1"/>
  <c r="D12" i="3"/>
  <c r="D11" i="3"/>
  <c r="D10" i="3"/>
  <c r="D9" i="3"/>
  <c r="D8" i="3"/>
  <c r="D7" i="3"/>
  <c r="D6" i="3"/>
  <c r="L6" i="3" s="1"/>
  <c r="D5" i="3"/>
  <c r="M5" i="3" s="1"/>
  <c r="R5" i="3" s="1"/>
  <c r="D4" i="3"/>
  <c r="D39" i="5"/>
  <c r="D38" i="5"/>
  <c r="D37" i="5"/>
  <c r="D36" i="5"/>
  <c r="D35" i="5"/>
  <c r="D34" i="5"/>
  <c r="M34" i="5" s="1"/>
  <c r="R34" i="5" s="1"/>
  <c r="S34" i="5" s="1"/>
  <c r="W34" i="5" s="1"/>
  <c r="D33" i="5"/>
  <c r="L33" i="5" s="1"/>
  <c r="D32" i="5"/>
  <c r="D31" i="5"/>
  <c r="D30" i="5"/>
  <c r="D29" i="5"/>
  <c r="D28" i="5"/>
  <c r="D27" i="5"/>
  <c r="D26" i="5"/>
  <c r="M26" i="5" s="1"/>
  <c r="R26" i="5" s="1"/>
  <c r="D25" i="5"/>
  <c r="M25" i="5" s="1"/>
  <c r="R25" i="5" s="1"/>
  <c r="S25" i="5" s="1"/>
  <c r="W25" i="5" s="1"/>
  <c r="D24" i="5"/>
  <c r="D23" i="5"/>
  <c r="D22" i="5"/>
  <c r="D21" i="5"/>
  <c r="D20" i="5"/>
  <c r="D19" i="5"/>
  <c r="D18" i="5"/>
  <c r="M18" i="5" s="1"/>
  <c r="R18" i="5" s="1"/>
  <c r="S18" i="5" s="1"/>
  <c r="W18" i="5" s="1"/>
  <c r="D17" i="5"/>
  <c r="L17" i="5" s="1"/>
  <c r="D16" i="5"/>
  <c r="D15" i="5"/>
  <c r="D14" i="5"/>
  <c r="D13" i="5"/>
  <c r="D12" i="5"/>
  <c r="D11" i="5"/>
  <c r="D10" i="5"/>
  <c r="L10" i="5" s="1"/>
  <c r="D9" i="5"/>
  <c r="M9" i="5" s="1"/>
  <c r="R9" i="5" s="1"/>
  <c r="D8" i="5"/>
  <c r="D7" i="5"/>
  <c r="D6" i="5"/>
  <c r="D5" i="5"/>
  <c r="D4" i="5"/>
  <c r="AQ28" i="3"/>
  <c r="L4" i="10"/>
  <c r="M39" i="10"/>
  <c r="R39" i="10" s="1"/>
  <c r="S39" i="10" s="1"/>
  <c r="W39" i="10" s="1"/>
  <c r="L39" i="10"/>
  <c r="AM39" i="10"/>
  <c r="AL39" i="10"/>
  <c r="M38" i="10"/>
  <c r="R38" i="10"/>
  <c r="L38" i="10"/>
  <c r="S38" i="10"/>
  <c r="W38" i="10" s="1"/>
  <c r="AM38" i="10"/>
  <c r="AL38" i="10"/>
  <c r="M37" i="10"/>
  <c r="R37" i="10" s="1"/>
  <c r="L37" i="10"/>
  <c r="AM37" i="10"/>
  <c r="AL37" i="10"/>
  <c r="M36" i="10"/>
  <c r="R36" i="10"/>
  <c r="L36" i="10"/>
  <c r="AM36" i="10"/>
  <c r="AL36" i="10"/>
  <c r="M35" i="10"/>
  <c r="R35" i="10" s="1"/>
  <c r="S35" i="10" s="1"/>
  <c r="W35" i="10" s="1"/>
  <c r="L35" i="10"/>
  <c r="AM35" i="10"/>
  <c r="AL35" i="10"/>
  <c r="AM34" i="10"/>
  <c r="AL34" i="10"/>
  <c r="K33" i="10"/>
  <c r="AM33" i="10"/>
  <c r="AL33" i="10"/>
  <c r="M32" i="10"/>
  <c r="R32" i="10" s="1"/>
  <c r="L32" i="10"/>
  <c r="AM32" i="10"/>
  <c r="AL32" i="10"/>
  <c r="M31" i="10"/>
  <c r="R31" i="10"/>
  <c r="L31" i="10"/>
  <c r="J31" i="10"/>
  <c r="AM31" i="10"/>
  <c r="AL31" i="10"/>
  <c r="M30" i="10"/>
  <c r="R30" i="10"/>
  <c r="S30" i="10" s="1"/>
  <c r="W30" i="10" s="1"/>
  <c r="L30" i="10"/>
  <c r="AM30" i="10"/>
  <c r="AL30" i="10"/>
  <c r="M29" i="10"/>
  <c r="K29" i="10"/>
  <c r="R29" i="10"/>
  <c r="S29" i="10" s="1"/>
  <c r="W29" i="10" s="1"/>
  <c r="L29" i="10"/>
  <c r="AM29" i="10"/>
  <c r="AL29" i="10"/>
  <c r="M28" i="10"/>
  <c r="R28" i="10" s="1"/>
  <c r="L28" i="10"/>
  <c r="AM28" i="10"/>
  <c r="AL28" i="10"/>
  <c r="M27" i="10"/>
  <c r="R27" i="10" s="1"/>
  <c r="S27" i="10" s="1"/>
  <c r="W27" i="10" s="1"/>
  <c r="L27" i="10"/>
  <c r="AM27" i="10"/>
  <c r="AL27" i="10"/>
  <c r="AM26" i="10"/>
  <c r="AL26" i="10"/>
  <c r="AM25" i="10"/>
  <c r="AL25" i="10"/>
  <c r="M24" i="10"/>
  <c r="R24" i="10" s="1"/>
  <c r="L24" i="10"/>
  <c r="AM24" i="10"/>
  <c r="AL24" i="10"/>
  <c r="M23" i="10"/>
  <c r="R23" i="10"/>
  <c r="S23" i="10" s="1"/>
  <c r="W23" i="10" s="1"/>
  <c r="L23" i="10"/>
  <c r="AM23" i="10"/>
  <c r="AL23" i="10"/>
  <c r="M22" i="10"/>
  <c r="R22" i="10" s="1"/>
  <c r="L22" i="10"/>
  <c r="AM22" i="10"/>
  <c r="AL22" i="10"/>
  <c r="M21" i="10"/>
  <c r="R21" i="10" s="1"/>
  <c r="S21" i="10" s="1"/>
  <c r="W21" i="10" s="1"/>
  <c r="L21" i="10"/>
  <c r="AM21" i="10"/>
  <c r="AL21" i="10"/>
  <c r="M20" i="10"/>
  <c r="R20" i="10" s="1"/>
  <c r="S20" i="10" s="1"/>
  <c r="W20" i="10" s="1"/>
  <c r="L20" i="10"/>
  <c r="AM20" i="10"/>
  <c r="AL20" i="10"/>
  <c r="M19" i="10"/>
  <c r="R19" i="10" s="1"/>
  <c r="S19" i="10" s="1"/>
  <c r="W19" i="10" s="1"/>
  <c r="L19" i="10"/>
  <c r="AM19" i="10"/>
  <c r="AL19" i="10"/>
  <c r="M18" i="10"/>
  <c r="R18" i="10" s="1"/>
  <c r="K18" i="10"/>
  <c r="AM18" i="10"/>
  <c r="AL18" i="10"/>
  <c r="AM17" i="10"/>
  <c r="AL17" i="10"/>
  <c r="M16" i="10"/>
  <c r="R16" i="10" s="1"/>
  <c r="S16" i="10" s="1"/>
  <c r="W16" i="10" s="1"/>
  <c r="L16" i="10"/>
  <c r="AM16" i="10"/>
  <c r="AL16" i="10"/>
  <c r="M15" i="10"/>
  <c r="R15" i="10" s="1"/>
  <c r="S15" i="10" s="1"/>
  <c r="W15" i="10" s="1"/>
  <c r="L15" i="10"/>
  <c r="AM15" i="10"/>
  <c r="AL15" i="10"/>
  <c r="M14" i="10"/>
  <c r="R14" i="10" s="1"/>
  <c r="S14" i="10" s="1"/>
  <c r="W14" i="10" s="1"/>
  <c r="L14" i="10"/>
  <c r="AM14" i="10"/>
  <c r="AL14" i="10"/>
  <c r="M13" i="10"/>
  <c r="R13" i="10" s="1"/>
  <c r="L13" i="10"/>
  <c r="J13" i="10"/>
  <c r="AM13" i="10"/>
  <c r="AL13" i="10"/>
  <c r="M12" i="10"/>
  <c r="R12" i="10" s="1"/>
  <c r="S12" i="10" s="1"/>
  <c r="W12" i="10" s="1"/>
  <c r="K12" i="10"/>
  <c r="L12" i="10"/>
  <c r="J12" i="10"/>
  <c r="AM12" i="10"/>
  <c r="AL12" i="10"/>
  <c r="M11" i="10"/>
  <c r="R11" i="10" s="1"/>
  <c r="L11" i="10"/>
  <c r="AM11" i="10"/>
  <c r="AL11" i="10"/>
  <c r="L10" i="10"/>
  <c r="AM10" i="10"/>
  <c r="AL10" i="10"/>
  <c r="AM9" i="10"/>
  <c r="AL9" i="10"/>
  <c r="M8" i="10"/>
  <c r="R8" i="10" s="1"/>
  <c r="S8" i="10" s="1"/>
  <c r="W8" i="10" s="1"/>
  <c r="L8" i="10"/>
  <c r="AM8" i="10"/>
  <c r="AL8" i="10"/>
  <c r="M7" i="10"/>
  <c r="R7" i="10" s="1"/>
  <c r="S7" i="10" s="1"/>
  <c r="W7" i="10" s="1"/>
  <c r="L7" i="10"/>
  <c r="AM7" i="10"/>
  <c r="AL7" i="10"/>
  <c r="M6" i="10"/>
  <c r="R6" i="10" s="1"/>
  <c r="S6" i="10" s="1"/>
  <c r="W6" i="10" s="1"/>
  <c r="L6" i="10"/>
  <c r="J6" i="10"/>
  <c r="AM6" i="10"/>
  <c r="AL6" i="10"/>
  <c r="M5" i="10"/>
  <c r="R5" i="10"/>
  <c r="S5" i="10" s="1"/>
  <c r="W5" i="10" s="1"/>
  <c r="L5" i="10"/>
  <c r="AM5" i="10"/>
  <c r="AL5" i="10"/>
  <c r="M4" i="10"/>
  <c r="R4" i="10" s="1"/>
  <c r="AM4" i="10"/>
  <c r="AL4" i="10"/>
  <c r="M39" i="9"/>
  <c r="R39" i="9" s="1"/>
  <c r="S39" i="9" s="1"/>
  <c r="W39" i="9" s="1"/>
  <c r="L39" i="9"/>
  <c r="AM39" i="9"/>
  <c r="AL39" i="9"/>
  <c r="AM38" i="9"/>
  <c r="AL38" i="9"/>
  <c r="AM37" i="9"/>
  <c r="AL37" i="9"/>
  <c r="M36" i="9"/>
  <c r="R36" i="9"/>
  <c r="L36" i="9"/>
  <c r="AM36" i="9"/>
  <c r="AL36" i="9"/>
  <c r="M35" i="9"/>
  <c r="R35" i="9" s="1"/>
  <c r="S35" i="9" s="1"/>
  <c r="W35" i="9" s="1"/>
  <c r="L35" i="9"/>
  <c r="AM35" i="9"/>
  <c r="AL35" i="9"/>
  <c r="M34" i="9"/>
  <c r="R34" i="9" s="1"/>
  <c r="S34" i="9" s="1"/>
  <c r="W34" i="9" s="1"/>
  <c r="N34" i="9"/>
  <c r="L34" i="9"/>
  <c r="AM34" i="9"/>
  <c r="AL34" i="9"/>
  <c r="M33" i="9"/>
  <c r="R33" i="9"/>
  <c r="L33" i="9"/>
  <c r="S33" i="9"/>
  <c r="W33" i="9" s="1"/>
  <c r="AM33" i="9"/>
  <c r="AL33" i="9"/>
  <c r="M32" i="9"/>
  <c r="R32" i="9" s="1"/>
  <c r="L32" i="9"/>
  <c r="AM32" i="9"/>
  <c r="AL32" i="9"/>
  <c r="M31" i="9"/>
  <c r="R31" i="9"/>
  <c r="L31" i="9"/>
  <c r="AM31" i="9"/>
  <c r="AL31" i="9"/>
  <c r="AM30" i="9"/>
  <c r="AL30" i="9"/>
  <c r="AM29" i="9"/>
  <c r="AL29" i="9"/>
  <c r="M28" i="9"/>
  <c r="R28" i="9" s="1"/>
  <c r="S28" i="9" s="1"/>
  <c r="W28" i="9" s="1"/>
  <c r="L28" i="9"/>
  <c r="AM28" i="9"/>
  <c r="AL28" i="9"/>
  <c r="M27" i="9"/>
  <c r="R27" i="9" s="1"/>
  <c r="S27" i="9" s="1"/>
  <c r="W27" i="9" s="1"/>
  <c r="L27" i="9"/>
  <c r="AM27" i="9"/>
  <c r="AL27" i="9"/>
  <c r="M26" i="9"/>
  <c r="R26" i="9" s="1"/>
  <c r="L26" i="9"/>
  <c r="AM26" i="9"/>
  <c r="AL26" i="9"/>
  <c r="M25" i="9"/>
  <c r="R25" i="9"/>
  <c r="S25" i="9" s="1"/>
  <c r="W25" i="9" s="1"/>
  <c r="L25" i="9"/>
  <c r="AM25" i="9"/>
  <c r="AL25" i="9"/>
  <c r="M24" i="9"/>
  <c r="R24" i="9" s="1"/>
  <c r="S24" i="9" s="1"/>
  <c r="W24" i="9" s="1"/>
  <c r="L24" i="9"/>
  <c r="AM24" i="9"/>
  <c r="AL24" i="9"/>
  <c r="M23" i="9"/>
  <c r="R23" i="9" s="1"/>
  <c r="L23" i="9"/>
  <c r="AM23" i="9"/>
  <c r="AL23" i="9"/>
  <c r="M22" i="9"/>
  <c r="R22" i="9" s="1"/>
  <c r="AM22" i="9"/>
  <c r="AL22" i="9"/>
  <c r="AM21" i="9"/>
  <c r="AL21" i="9"/>
  <c r="M20" i="9"/>
  <c r="R20" i="9"/>
  <c r="S20" i="9" s="1"/>
  <c r="W20" i="9" s="1"/>
  <c r="L20" i="9"/>
  <c r="AM20" i="9"/>
  <c r="AL20" i="9"/>
  <c r="M19" i="9"/>
  <c r="R19" i="9" s="1"/>
  <c r="L19" i="9"/>
  <c r="AM19" i="9"/>
  <c r="AL19" i="9"/>
  <c r="M18" i="9"/>
  <c r="R18" i="9" s="1"/>
  <c r="S18" i="9" s="1"/>
  <c r="W18" i="9" s="1"/>
  <c r="L18" i="9"/>
  <c r="AM18" i="9"/>
  <c r="AL18" i="9"/>
  <c r="M17" i="9"/>
  <c r="R17" i="9" s="1"/>
  <c r="S17" i="9" s="1"/>
  <c r="W17" i="9" s="1"/>
  <c r="L17" i="9"/>
  <c r="AM17" i="9"/>
  <c r="AL17" i="9"/>
  <c r="M16" i="9"/>
  <c r="R16" i="9" s="1"/>
  <c r="L16" i="9"/>
  <c r="AM16" i="9"/>
  <c r="AL16" i="9"/>
  <c r="M15" i="9"/>
  <c r="R15" i="9"/>
  <c r="S15" i="9" s="1"/>
  <c r="W15" i="9" s="1"/>
  <c r="L15" i="9"/>
  <c r="AM15" i="9"/>
  <c r="AL15" i="9"/>
  <c r="M14" i="9"/>
  <c r="R14" i="9" s="1"/>
  <c r="L14" i="9"/>
  <c r="AM14" i="9"/>
  <c r="AL14" i="9"/>
  <c r="AM13" i="9"/>
  <c r="AL13" i="9"/>
  <c r="M12" i="9"/>
  <c r="R12" i="9" s="1"/>
  <c r="S12" i="9" s="1"/>
  <c r="W12" i="9" s="1"/>
  <c r="L12" i="9"/>
  <c r="AM12" i="9"/>
  <c r="AL12" i="9"/>
  <c r="M11" i="9"/>
  <c r="R11" i="9" s="1"/>
  <c r="S11" i="9" s="1"/>
  <c r="W11" i="9" s="1"/>
  <c r="L11" i="9"/>
  <c r="AM11" i="9"/>
  <c r="AL11" i="9"/>
  <c r="M10" i="9"/>
  <c r="R10" i="9" s="1"/>
  <c r="L10" i="9"/>
  <c r="AM10" i="9"/>
  <c r="AL10" i="9"/>
  <c r="M9" i="9"/>
  <c r="R9" i="9" s="1"/>
  <c r="L9" i="9"/>
  <c r="AM9" i="9"/>
  <c r="AL9" i="9"/>
  <c r="M8" i="9"/>
  <c r="R8" i="9" s="1"/>
  <c r="S8" i="9" s="1"/>
  <c r="W8" i="9" s="1"/>
  <c r="L8" i="9"/>
  <c r="AM8" i="9"/>
  <c r="AL8" i="9"/>
  <c r="M7" i="9"/>
  <c r="R7" i="9" s="1"/>
  <c r="S7" i="9" s="1"/>
  <c r="W7" i="9" s="1"/>
  <c r="L7" i="9"/>
  <c r="AM7" i="9"/>
  <c r="AL7" i="9"/>
  <c r="L6" i="9"/>
  <c r="AM6" i="9"/>
  <c r="AL6" i="9"/>
  <c r="AM5" i="9"/>
  <c r="AL5" i="9"/>
  <c r="M4" i="9"/>
  <c r="R4" i="9" s="1"/>
  <c r="N4" i="9"/>
  <c r="L4" i="9"/>
  <c r="AM4" i="9"/>
  <c r="AL4" i="9"/>
  <c r="AM39" i="8"/>
  <c r="AL39" i="8"/>
  <c r="M38" i="8"/>
  <c r="N38" i="8" s="1"/>
  <c r="J38" i="8"/>
  <c r="Q38" i="8" s="1"/>
  <c r="V38" i="8" s="1"/>
  <c r="AM38" i="8"/>
  <c r="AL38" i="8"/>
  <c r="M37" i="8"/>
  <c r="L37" i="8"/>
  <c r="AM37" i="8"/>
  <c r="AL37" i="8"/>
  <c r="J36" i="8"/>
  <c r="AM36" i="8"/>
  <c r="AL36" i="8"/>
  <c r="AM35" i="8"/>
  <c r="AL35" i="8"/>
  <c r="AM34" i="8"/>
  <c r="AL34" i="8"/>
  <c r="AM33" i="8"/>
  <c r="AL33" i="8"/>
  <c r="AM32" i="8"/>
  <c r="AL32" i="8"/>
  <c r="AM31" i="8"/>
  <c r="AL31" i="8"/>
  <c r="M30" i="8"/>
  <c r="L30" i="8"/>
  <c r="AM30" i="8"/>
  <c r="AL30" i="8"/>
  <c r="M29" i="8"/>
  <c r="L29" i="8"/>
  <c r="AM29" i="8"/>
  <c r="AL29" i="8"/>
  <c r="AM28" i="8"/>
  <c r="AL28" i="8"/>
  <c r="AM27" i="8"/>
  <c r="AL27" i="8"/>
  <c r="AM26" i="8"/>
  <c r="AL26" i="8"/>
  <c r="AM25" i="8"/>
  <c r="AL25" i="8"/>
  <c r="J24" i="8"/>
  <c r="AM24" i="8"/>
  <c r="AL24" i="8"/>
  <c r="AM23" i="8"/>
  <c r="AL23" i="8"/>
  <c r="M22" i="8"/>
  <c r="R22" i="8" s="1"/>
  <c r="S22" i="8" s="1"/>
  <c r="AM22" i="8"/>
  <c r="AL22" i="8"/>
  <c r="M21" i="8"/>
  <c r="L21" i="8"/>
  <c r="AM21" i="8"/>
  <c r="AL21" i="8"/>
  <c r="L20" i="8"/>
  <c r="AM20" i="8"/>
  <c r="AL20" i="8"/>
  <c r="AM19" i="8"/>
  <c r="AL19" i="8"/>
  <c r="AM18" i="8"/>
  <c r="AL18" i="8"/>
  <c r="AM17" i="8"/>
  <c r="AL17" i="8"/>
  <c r="R16" i="8"/>
  <c r="L16" i="8"/>
  <c r="AM16" i="8"/>
  <c r="AL16" i="8"/>
  <c r="AM15" i="8"/>
  <c r="AL15" i="8"/>
  <c r="M14" i="8"/>
  <c r="R14" i="8" s="1"/>
  <c r="L14" i="8"/>
  <c r="AM14" i="8"/>
  <c r="AL14" i="8"/>
  <c r="M13" i="8"/>
  <c r="R13" i="8" s="1"/>
  <c r="L13" i="8"/>
  <c r="AM13" i="8"/>
  <c r="AL13" i="8"/>
  <c r="L12" i="8"/>
  <c r="AM12" i="8"/>
  <c r="AL12" i="8"/>
  <c r="AM11" i="8"/>
  <c r="AL11" i="8"/>
  <c r="AM10" i="8"/>
  <c r="AL10" i="8"/>
  <c r="AM9" i="8"/>
  <c r="AL9" i="8"/>
  <c r="AM8" i="8"/>
  <c r="AL8" i="8"/>
  <c r="AM7" i="8"/>
  <c r="AL7" i="8"/>
  <c r="M6" i="8"/>
  <c r="R6" i="8" s="1"/>
  <c r="S6" i="8" s="1"/>
  <c r="W6" i="8" s="1"/>
  <c r="L6" i="8"/>
  <c r="AM6" i="8"/>
  <c r="AL6" i="8"/>
  <c r="M5" i="8"/>
  <c r="R5" i="8" s="1"/>
  <c r="S5" i="8" s="1"/>
  <c r="W5" i="8" s="1"/>
  <c r="L5" i="8"/>
  <c r="AM5" i="8"/>
  <c r="AL5" i="8"/>
  <c r="AM4" i="8"/>
  <c r="AL4" i="8"/>
  <c r="M39" i="7"/>
  <c r="R39" i="7" s="1"/>
  <c r="S39" i="7" s="1"/>
  <c r="W39" i="7" s="1"/>
  <c r="L39" i="7"/>
  <c r="J39" i="7"/>
  <c r="AM39" i="7"/>
  <c r="AL39" i="7"/>
  <c r="M38" i="7"/>
  <c r="N38" i="7" s="1"/>
  <c r="AC38" i="7" s="1"/>
  <c r="J38" i="7"/>
  <c r="O38" i="7"/>
  <c r="AM38" i="7"/>
  <c r="AL38" i="7"/>
  <c r="AM37" i="7"/>
  <c r="AL37" i="7"/>
  <c r="M36" i="7"/>
  <c r="R36" i="7" s="1"/>
  <c r="L36" i="7"/>
  <c r="AM36" i="7"/>
  <c r="AL36" i="7"/>
  <c r="M35" i="7"/>
  <c r="R35" i="7" s="1"/>
  <c r="S35" i="7" s="1"/>
  <c r="W35" i="7" s="1"/>
  <c r="L35" i="7"/>
  <c r="AM35" i="7"/>
  <c r="AL35" i="7"/>
  <c r="M34" i="7"/>
  <c r="R34" i="7" s="1"/>
  <c r="L34" i="7"/>
  <c r="AM34" i="7"/>
  <c r="AL34" i="7"/>
  <c r="M33" i="7"/>
  <c r="R33" i="7" s="1"/>
  <c r="S33" i="7" s="1"/>
  <c r="W33" i="7" s="1"/>
  <c r="L33" i="7"/>
  <c r="J33" i="7"/>
  <c r="AM33" i="7"/>
  <c r="AL33" i="7"/>
  <c r="M32" i="7"/>
  <c r="N32" i="7" s="1"/>
  <c r="R32" i="7"/>
  <c r="S32" i="7" s="1"/>
  <c r="L32" i="7"/>
  <c r="J32" i="7"/>
  <c r="O32" i="7"/>
  <c r="AM32" i="7"/>
  <c r="AL32" i="7"/>
  <c r="M31" i="7"/>
  <c r="R31" i="7" s="1"/>
  <c r="L31" i="7"/>
  <c r="J31" i="7"/>
  <c r="AM31" i="7"/>
  <c r="AL31" i="7"/>
  <c r="L30" i="7"/>
  <c r="J30" i="7"/>
  <c r="O30" i="7"/>
  <c r="AM30" i="7"/>
  <c r="AL30" i="7"/>
  <c r="AM29" i="7"/>
  <c r="AL29" i="7"/>
  <c r="M28" i="7"/>
  <c r="N28" i="7" s="1"/>
  <c r="R28" i="7"/>
  <c r="S28" i="7" s="1"/>
  <c r="W28" i="7" s="1"/>
  <c r="L28" i="7"/>
  <c r="J28" i="7"/>
  <c r="O28" i="7"/>
  <c r="AM28" i="7"/>
  <c r="AL28" i="7"/>
  <c r="M27" i="7"/>
  <c r="R27" i="7"/>
  <c r="S27" i="7" s="1"/>
  <c r="W27" i="7" s="1"/>
  <c r="L27" i="7"/>
  <c r="AM27" i="7"/>
  <c r="AL27" i="7"/>
  <c r="M26" i="7"/>
  <c r="L26" i="7"/>
  <c r="J26" i="7"/>
  <c r="O26" i="7"/>
  <c r="AM26" i="7"/>
  <c r="AL26" i="7"/>
  <c r="M25" i="7"/>
  <c r="R25" i="7"/>
  <c r="S25" i="7" s="1"/>
  <c r="W25" i="7" s="1"/>
  <c r="L25" i="7"/>
  <c r="AM25" i="7"/>
  <c r="AL25" i="7"/>
  <c r="M24" i="7"/>
  <c r="L24" i="7"/>
  <c r="J24" i="7"/>
  <c r="O24" i="7"/>
  <c r="AM24" i="7"/>
  <c r="AL24" i="7"/>
  <c r="M23" i="7"/>
  <c r="R23" i="7" s="1"/>
  <c r="S23" i="7" s="1"/>
  <c r="W23" i="7" s="1"/>
  <c r="L23" i="7"/>
  <c r="AM23" i="7"/>
  <c r="AL23" i="7"/>
  <c r="M22" i="7"/>
  <c r="R22" i="7" s="1"/>
  <c r="N22" i="7"/>
  <c r="AD22" i="7" s="1"/>
  <c r="J22" i="7"/>
  <c r="O22" i="7"/>
  <c r="AM22" i="7"/>
  <c r="AL22" i="7"/>
  <c r="L21" i="7"/>
  <c r="AM21" i="7"/>
  <c r="AL21" i="7"/>
  <c r="M20" i="7"/>
  <c r="N20" i="7" s="1"/>
  <c r="AD20" i="7" s="1"/>
  <c r="L20" i="7"/>
  <c r="J20" i="7"/>
  <c r="Q20" i="7"/>
  <c r="U20" i="7" s="1"/>
  <c r="O20" i="7"/>
  <c r="AM20" i="7"/>
  <c r="AL20" i="7"/>
  <c r="M19" i="7"/>
  <c r="R19" i="7" s="1"/>
  <c r="L19" i="7"/>
  <c r="AM19" i="7"/>
  <c r="AL19" i="7"/>
  <c r="M18" i="7"/>
  <c r="N18" i="7" s="1"/>
  <c r="L18" i="7"/>
  <c r="J18" i="7"/>
  <c r="O18" i="7"/>
  <c r="AM18" i="7"/>
  <c r="AL18" i="7"/>
  <c r="M17" i="7"/>
  <c r="R17" i="7" s="1"/>
  <c r="S17" i="7" s="1"/>
  <c r="W17" i="7" s="1"/>
  <c r="L17" i="7"/>
  <c r="J17" i="7"/>
  <c r="AM17" i="7"/>
  <c r="AL17" i="7"/>
  <c r="M16" i="7"/>
  <c r="R16" i="7" s="1"/>
  <c r="S16" i="7" s="1"/>
  <c r="W16" i="7" s="1"/>
  <c r="N16" i="7"/>
  <c r="L16" i="7"/>
  <c r="J16" i="7"/>
  <c r="Q16" i="7" s="1"/>
  <c r="O16" i="7"/>
  <c r="AM16" i="7"/>
  <c r="AL16" i="7"/>
  <c r="M15" i="7"/>
  <c r="R15" i="7" s="1"/>
  <c r="S15" i="7" s="1"/>
  <c r="W15" i="7" s="1"/>
  <c r="L15" i="7"/>
  <c r="J15" i="7"/>
  <c r="Q15" i="7" s="1"/>
  <c r="AM15" i="7"/>
  <c r="AL15" i="7"/>
  <c r="J14" i="7"/>
  <c r="O14" i="7"/>
  <c r="AM14" i="7"/>
  <c r="AL14" i="7"/>
  <c r="AM13" i="7"/>
  <c r="AL13" i="7"/>
  <c r="M12" i="7"/>
  <c r="R12" i="7" s="1"/>
  <c r="L12" i="7"/>
  <c r="AM12" i="7"/>
  <c r="AL12" i="7"/>
  <c r="M11" i="7"/>
  <c r="R11" i="7" s="1"/>
  <c r="S11" i="7" s="1"/>
  <c r="W11" i="7" s="1"/>
  <c r="L11" i="7"/>
  <c r="J11" i="7"/>
  <c r="Q11" i="7" s="1"/>
  <c r="AM11" i="7"/>
  <c r="AL11" i="7"/>
  <c r="M10" i="7"/>
  <c r="R10" i="7"/>
  <c r="S10" i="7" s="1"/>
  <c r="W10" i="7" s="1"/>
  <c r="L10" i="7"/>
  <c r="AM10" i="7"/>
  <c r="AL10" i="7"/>
  <c r="M9" i="7"/>
  <c r="R9" i="7" s="1"/>
  <c r="L9" i="7"/>
  <c r="AM9" i="7"/>
  <c r="AL9" i="7"/>
  <c r="M8" i="7"/>
  <c r="R8" i="7" s="1"/>
  <c r="S8" i="7" s="1"/>
  <c r="W8" i="7" s="1"/>
  <c r="L8" i="7"/>
  <c r="AM8" i="7"/>
  <c r="AL8" i="7"/>
  <c r="M7" i="7"/>
  <c r="R7" i="7" s="1"/>
  <c r="S7" i="7" s="1"/>
  <c r="W7" i="7" s="1"/>
  <c r="L7" i="7"/>
  <c r="AM7" i="7"/>
  <c r="AL7" i="7"/>
  <c r="AM6" i="7"/>
  <c r="AL6" i="7"/>
  <c r="L5" i="7"/>
  <c r="AM5" i="7"/>
  <c r="AL5" i="7"/>
  <c r="M4" i="7"/>
  <c r="R4" i="7" s="1"/>
  <c r="S4" i="7" s="1"/>
  <c r="W4" i="7" s="1"/>
  <c r="L4" i="7"/>
  <c r="AM4" i="7"/>
  <c r="AL4" i="7"/>
  <c r="AL4" i="5"/>
  <c r="AL5" i="5"/>
  <c r="AL6" i="5"/>
  <c r="AL7" i="5"/>
  <c r="AL8" i="5"/>
  <c r="AL9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M39" i="6"/>
  <c r="R39" i="6" s="1"/>
  <c r="S39" i="6" s="1"/>
  <c r="W39" i="6" s="1"/>
  <c r="L39" i="6"/>
  <c r="AM39" i="6"/>
  <c r="AL39" i="6"/>
  <c r="M38" i="6"/>
  <c r="R38" i="6" s="1"/>
  <c r="S38" i="6" s="1"/>
  <c r="W38" i="6" s="1"/>
  <c r="L38" i="6"/>
  <c r="AM38" i="6"/>
  <c r="AL38" i="6"/>
  <c r="M37" i="6"/>
  <c r="R37" i="6" s="1"/>
  <c r="S37" i="6" s="1"/>
  <c r="W37" i="6" s="1"/>
  <c r="L37" i="6"/>
  <c r="AM37" i="6"/>
  <c r="AL37" i="6"/>
  <c r="M36" i="6"/>
  <c r="R36" i="6" s="1"/>
  <c r="L36" i="6"/>
  <c r="AM36" i="6"/>
  <c r="AL36" i="6"/>
  <c r="M35" i="6"/>
  <c r="R35" i="6"/>
  <c r="S35" i="6" s="1"/>
  <c r="W35" i="6" s="1"/>
  <c r="L35" i="6"/>
  <c r="AM35" i="6"/>
  <c r="AL35" i="6"/>
  <c r="AM34" i="6"/>
  <c r="AL34" i="6"/>
  <c r="M33" i="6"/>
  <c r="R33" i="6" s="1"/>
  <c r="AM33" i="6"/>
  <c r="AL33" i="6"/>
  <c r="M32" i="6"/>
  <c r="R32" i="6" s="1"/>
  <c r="S32" i="6" s="1"/>
  <c r="W32" i="6" s="1"/>
  <c r="L32" i="6"/>
  <c r="AM32" i="6"/>
  <c r="AL32" i="6"/>
  <c r="M31" i="6"/>
  <c r="R31" i="6" s="1"/>
  <c r="S31" i="6" s="1"/>
  <c r="W31" i="6" s="1"/>
  <c r="L31" i="6"/>
  <c r="AM31" i="6"/>
  <c r="AL31" i="6"/>
  <c r="M30" i="6"/>
  <c r="R30" i="6" s="1"/>
  <c r="L30" i="6"/>
  <c r="AM30" i="6"/>
  <c r="AL30" i="6"/>
  <c r="M29" i="6"/>
  <c r="R29" i="6" s="1"/>
  <c r="S29" i="6" s="1"/>
  <c r="W29" i="6" s="1"/>
  <c r="L29" i="6"/>
  <c r="AM29" i="6"/>
  <c r="AL29" i="6"/>
  <c r="M28" i="6"/>
  <c r="R28" i="6" s="1"/>
  <c r="S28" i="6" s="1"/>
  <c r="W28" i="6" s="1"/>
  <c r="L28" i="6"/>
  <c r="AM28" i="6"/>
  <c r="AL28" i="6"/>
  <c r="M27" i="6"/>
  <c r="R27" i="6"/>
  <c r="L27" i="6"/>
  <c r="S27" i="6"/>
  <c r="W27" i="6" s="1"/>
  <c r="AM27" i="6"/>
  <c r="AL27" i="6"/>
  <c r="AM26" i="6"/>
  <c r="AL26" i="6"/>
  <c r="L25" i="6"/>
  <c r="AM25" i="6"/>
  <c r="AL25" i="6"/>
  <c r="M24" i="6"/>
  <c r="R24" i="6" s="1"/>
  <c r="S24" i="6" s="1"/>
  <c r="W24" i="6" s="1"/>
  <c r="L24" i="6"/>
  <c r="AM24" i="6"/>
  <c r="AL24" i="6"/>
  <c r="M23" i="6"/>
  <c r="R23" i="6"/>
  <c r="S23" i="6" s="1"/>
  <c r="W23" i="6" s="1"/>
  <c r="L23" i="6"/>
  <c r="AM23" i="6"/>
  <c r="AL23" i="6"/>
  <c r="M22" i="6"/>
  <c r="R22" i="6" s="1"/>
  <c r="S22" i="6" s="1"/>
  <c r="W22" i="6" s="1"/>
  <c r="L22" i="6"/>
  <c r="AM22" i="6"/>
  <c r="AL22" i="6"/>
  <c r="M21" i="6"/>
  <c r="R21" i="6" s="1"/>
  <c r="S21" i="6" s="1"/>
  <c r="W21" i="6" s="1"/>
  <c r="L21" i="6"/>
  <c r="AM21" i="6"/>
  <c r="AL21" i="6"/>
  <c r="M20" i="6"/>
  <c r="R20" i="6" s="1"/>
  <c r="L20" i="6"/>
  <c r="AM20" i="6"/>
  <c r="AL20" i="6"/>
  <c r="M19" i="6"/>
  <c r="R19" i="6"/>
  <c r="S19" i="6" s="1"/>
  <c r="W19" i="6" s="1"/>
  <c r="L19" i="6"/>
  <c r="AM19" i="6"/>
  <c r="AL19" i="6"/>
  <c r="M18" i="6"/>
  <c r="R18" i="6" s="1"/>
  <c r="AM18" i="6"/>
  <c r="AL18" i="6"/>
  <c r="AM17" i="6"/>
  <c r="AL17" i="6"/>
  <c r="M16" i="6"/>
  <c r="R16" i="6" s="1"/>
  <c r="S16" i="6" s="1"/>
  <c r="W16" i="6" s="1"/>
  <c r="L16" i="6"/>
  <c r="AM16" i="6"/>
  <c r="AL16" i="6"/>
  <c r="M15" i="6"/>
  <c r="R15" i="6" s="1"/>
  <c r="S15" i="6" s="1"/>
  <c r="W15" i="6" s="1"/>
  <c r="L15" i="6"/>
  <c r="AM15" i="6"/>
  <c r="AL15" i="6"/>
  <c r="M14" i="6"/>
  <c r="R14" i="6" s="1"/>
  <c r="S14" i="6" s="1"/>
  <c r="W14" i="6" s="1"/>
  <c r="L14" i="6"/>
  <c r="AM14" i="6"/>
  <c r="AL14" i="6"/>
  <c r="M13" i="6"/>
  <c r="R13" i="6"/>
  <c r="S13" i="6" s="1"/>
  <c r="W13" i="6" s="1"/>
  <c r="L13" i="6"/>
  <c r="AM13" i="6"/>
  <c r="AL13" i="6"/>
  <c r="M12" i="6"/>
  <c r="R12" i="6" s="1"/>
  <c r="L12" i="6"/>
  <c r="AM12" i="6"/>
  <c r="AL12" i="6"/>
  <c r="M11" i="6"/>
  <c r="R11" i="6" s="1"/>
  <c r="S11" i="6" s="1"/>
  <c r="W11" i="6" s="1"/>
  <c r="L11" i="6"/>
  <c r="AM11" i="6"/>
  <c r="AL11" i="6"/>
  <c r="L10" i="6"/>
  <c r="J10" i="6"/>
  <c r="AM10" i="6"/>
  <c r="AL10" i="6"/>
  <c r="AM9" i="6"/>
  <c r="AL9" i="6"/>
  <c r="M8" i="6"/>
  <c r="R8" i="6"/>
  <c r="S8" i="6" s="1"/>
  <c r="W8" i="6" s="1"/>
  <c r="L8" i="6"/>
  <c r="AM8" i="6"/>
  <c r="AL8" i="6"/>
  <c r="M7" i="6"/>
  <c r="R7" i="6" s="1"/>
  <c r="L7" i="6"/>
  <c r="AM7" i="6"/>
  <c r="AL7" i="6"/>
  <c r="M6" i="6"/>
  <c r="R6" i="6" s="1"/>
  <c r="S6" i="6" s="1"/>
  <c r="W6" i="6" s="1"/>
  <c r="L6" i="6"/>
  <c r="AM6" i="6"/>
  <c r="AL6" i="6"/>
  <c r="M5" i="6"/>
  <c r="R5" i="6" s="1"/>
  <c r="L5" i="6"/>
  <c r="AM5" i="6"/>
  <c r="AL5" i="6"/>
  <c r="M4" i="6"/>
  <c r="R4" i="6"/>
  <c r="S4" i="6" s="1"/>
  <c r="W4" i="6" s="1"/>
  <c r="L4" i="6"/>
  <c r="AM4" i="6"/>
  <c r="AL4" i="6"/>
  <c r="M39" i="5"/>
  <c r="R39" i="5" s="1"/>
  <c r="L39" i="5"/>
  <c r="AM39" i="5"/>
  <c r="AL39" i="5"/>
  <c r="M38" i="5"/>
  <c r="R38" i="5" s="1"/>
  <c r="S38" i="5" s="1"/>
  <c r="W38" i="5" s="1"/>
  <c r="L38" i="5"/>
  <c r="AM38" i="5"/>
  <c r="M37" i="5"/>
  <c r="R37" i="5" s="1"/>
  <c r="S37" i="5" s="1"/>
  <c r="W37" i="5" s="1"/>
  <c r="L37" i="5"/>
  <c r="AM37" i="5"/>
  <c r="M36" i="5"/>
  <c r="R36" i="5"/>
  <c r="L36" i="5"/>
  <c r="S36" i="5"/>
  <c r="W36" i="5" s="1"/>
  <c r="AM36" i="5"/>
  <c r="M35" i="5"/>
  <c r="R35" i="5" s="1"/>
  <c r="S35" i="5" s="1"/>
  <c r="W35" i="5" s="1"/>
  <c r="L35" i="5"/>
  <c r="AM35" i="5"/>
  <c r="L34" i="5"/>
  <c r="AM34" i="5"/>
  <c r="AM33" i="5"/>
  <c r="M32" i="5"/>
  <c r="R32" i="5"/>
  <c r="S32" i="5" s="1"/>
  <c r="W32" i="5" s="1"/>
  <c r="L32" i="5"/>
  <c r="AM32" i="5"/>
  <c r="M31" i="5"/>
  <c r="R31" i="5" s="1"/>
  <c r="S31" i="5" s="1"/>
  <c r="W31" i="5" s="1"/>
  <c r="L31" i="5"/>
  <c r="AM31" i="5"/>
  <c r="M30" i="5"/>
  <c r="R30" i="5"/>
  <c r="S30" i="5" s="1"/>
  <c r="W30" i="5" s="1"/>
  <c r="L30" i="5"/>
  <c r="AM30" i="5"/>
  <c r="M29" i="5"/>
  <c r="R29" i="5"/>
  <c r="S29" i="5" s="1"/>
  <c r="W29" i="5" s="1"/>
  <c r="L29" i="5"/>
  <c r="AM29" i="5"/>
  <c r="M28" i="5"/>
  <c r="R28" i="5" s="1"/>
  <c r="S28" i="5" s="1"/>
  <c r="W28" i="5" s="1"/>
  <c r="L28" i="5"/>
  <c r="AM28" i="5"/>
  <c r="M27" i="5"/>
  <c r="R27" i="5" s="1"/>
  <c r="S27" i="5" s="1"/>
  <c r="W27" i="5" s="1"/>
  <c r="L27" i="5"/>
  <c r="AM27" i="5"/>
  <c r="AM26" i="5"/>
  <c r="L25" i="5"/>
  <c r="AM25" i="5"/>
  <c r="M24" i="5"/>
  <c r="R24" i="5"/>
  <c r="S24" i="5" s="1"/>
  <c r="W24" i="5" s="1"/>
  <c r="L24" i="5"/>
  <c r="AM24" i="5"/>
  <c r="M23" i="5"/>
  <c r="R23" i="5"/>
  <c r="S23" i="5" s="1"/>
  <c r="W23" i="5" s="1"/>
  <c r="L23" i="5"/>
  <c r="AM23" i="5"/>
  <c r="M22" i="5"/>
  <c r="R22" i="5" s="1"/>
  <c r="S22" i="5" s="1"/>
  <c r="W22" i="5" s="1"/>
  <c r="L22" i="5"/>
  <c r="AM22" i="5"/>
  <c r="M21" i="5"/>
  <c r="R21" i="5" s="1"/>
  <c r="S21" i="5" s="1"/>
  <c r="W21" i="5" s="1"/>
  <c r="L21" i="5"/>
  <c r="AM21" i="5"/>
  <c r="M20" i="5"/>
  <c r="R20" i="5"/>
  <c r="L20" i="5"/>
  <c r="S20" i="5"/>
  <c r="W20" i="5" s="1"/>
  <c r="AM20" i="5"/>
  <c r="M19" i="5"/>
  <c r="R19" i="5" s="1"/>
  <c r="S19" i="5" s="1"/>
  <c r="W19" i="5" s="1"/>
  <c r="L19" i="5"/>
  <c r="AM19" i="5"/>
  <c r="L18" i="5"/>
  <c r="AM18" i="5"/>
  <c r="AM17" i="5"/>
  <c r="M16" i="5"/>
  <c r="R16" i="5"/>
  <c r="S16" i="5" s="1"/>
  <c r="W16" i="5" s="1"/>
  <c r="L16" i="5"/>
  <c r="AM16" i="5"/>
  <c r="M15" i="5"/>
  <c r="R15" i="5" s="1"/>
  <c r="S15" i="5" s="1"/>
  <c r="W15" i="5" s="1"/>
  <c r="L15" i="5"/>
  <c r="AM15" i="5"/>
  <c r="M14" i="5"/>
  <c r="R14" i="5"/>
  <c r="S14" i="5" s="1"/>
  <c r="W14" i="5" s="1"/>
  <c r="L14" i="5"/>
  <c r="AM14" i="5"/>
  <c r="M13" i="5"/>
  <c r="R13" i="5"/>
  <c r="S13" i="5" s="1"/>
  <c r="W13" i="5" s="1"/>
  <c r="L13" i="5"/>
  <c r="AM13" i="5"/>
  <c r="M12" i="5"/>
  <c r="R12" i="5" s="1"/>
  <c r="S12" i="5" s="1"/>
  <c r="W12" i="5" s="1"/>
  <c r="L12" i="5"/>
  <c r="AM12" i="5"/>
  <c r="M11" i="5"/>
  <c r="R11" i="5" s="1"/>
  <c r="S11" i="5" s="1"/>
  <c r="W11" i="5" s="1"/>
  <c r="L11" i="5"/>
  <c r="AM11" i="5"/>
  <c r="AM10" i="5"/>
  <c r="AM9" i="5"/>
  <c r="M8" i="5"/>
  <c r="R8" i="5" s="1"/>
  <c r="S8" i="5" s="1"/>
  <c r="W8" i="5" s="1"/>
  <c r="L8" i="5"/>
  <c r="AM8" i="5"/>
  <c r="M7" i="5"/>
  <c r="R7" i="5"/>
  <c r="S7" i="5" s="1"/>
  <c r="W7" i="5" s="1"/>
  <c r="L7" i="5"/>
  <c r="AM7" i="5"/>
  <c r="M6" i="5"/>
  <c r="R6" i="5"/>
  <c r="L6" i="5"/>
  <c r="S6" i="5"/>
  <c r="W6" i="5" s="1"/>
  <c r="AM6" i="5"/>
  <c r="M5" i="5"/>
  <c r="R5" i="5" s="1"/>
  <c r="S5" i="5" s="1"/>
  <c r="W5" i="5" s="1"/>
  <c r="L5" i="5"/>
  <c r="AM5" i="5"/>
  <c r="M4" i="5"/>
  <c r="R4" i="5" s="1"/>
  <c r="S4" i="5" s="1"/>
  <c r="W4" i="5" s="1"/>
  <c r="L4" i="5"/>
  <c r="AM4" i="5"/>
  <c r="M39" i="3"/>
  <c r="L39" i="3"/>
  <c r="M36" i="3"/>
  <c r="R36" i="3"/>
  <c r="S36" i="3" s="1"/>
  <c r="W36" i="3" s="1"/>
  <c r="L36" i="3"/>
  <c r="M35" i="3"/>
  <c r="R35" i="3" s="1"/>
  <c r="L35" i="3"/>
  <c r="S35" i="3" s="1"/>
  <c r="W35" i="3" s="1"/>
  <c r="M34" i="3"/>
  <c r="L34" i="3"/>
  <c r="M33" i="3"/>
  <c r="L33" i="3"/>
  <c r="M32" i="3"/>
  <c r="R32" i="3" s="1"/>
  <c r="S32" i="3" s="1"/>
  <c r="W32" i="3" s="1"/>
  <c r="L32" i="3"/>
  <c r="M31" i="3"/>
  <c r="L31" i="3"/>
  <c r="S31" i="3" s="1"/>
  <c r="W31" i="3" s="1"/>
  <c r="M28" i="3"/>
  <c r="R28" i="3" s="1"/>
  <c r="S28" i="3" s="1"/>
  <c r="W28" i="3" s="1"/>
  <c r="L28" i="3"/>
  <c r="M27" i="3"/>
  <c r="L27" i="3"/>
  <c r="M26" i="3"/>
  <c r="R26" i="3" s="1"/>
  <c r="S26" i="3" s="1"/>
  <c r="W26" i="3" s="1"/>
  <c r="L26" i="3"/>
  <c r="M25" i="3"/>
  <c r="R25" i="3" s="1"/>
  <c r="L25" i="3"/>
  <c r="S25" i="3" s="1"/>
  <c r="W25" i="3" s="1"/>
  <c r="M24" i="3"/>
  <c r="R24" i="3" s="1"/>
  <c r="L24" i="3"/>
  <c r="M23" i="3"/>
  <c r="L23" i="3"/>
  <c r="L21" i="3"/>
  <c r="M20" i="3"/>
  <c r="R20" i="3" s="1"/>
  <c r="S20" i="3" s="1"/>
  <c r="W20" i="3" s="1"/>
  <c r="L20" i="3"/>
  <c r="M19" i="3"/>
  <c r="R19" i="3" s="1"/>
  <c r="L19" i="3"/>
  <c r="M18" i="3"/>
  <c r="R18" i="3" s="1"/>
  <c r="L18" i="3"/>
  <c r="M17" i="3"/>
  <c r="R17" i="3" s="1"/>
  <c r="S17" i="3" s="1"/>
  <c r="W17" i="3" s="1"/>
  <c r="L17" i="3"/>
  <c r="M16" i="3"/>
  <c r="R16" i="3" s="1"/>
  <c r="L16" i="3"/>
  <c r="M15" i="3"/>
  <c r="R15" i="3" s="1"/>
  <c r="L15" i="3"/>
  <c r="M14" i="3"/>
  <c r="R14" i="3" s="1"/>
  <c r="L14" i="3"/>
  <c r="M12" i="3"/>
  <c r="R12" i="3" s="1"/>
  <c r="S12" i="3" s="1"/>
  <c r="W12" i="3" s="1"/>
  <c r="L12" i="3"/>
  <c r="M11" i="3"/>
  <c r="L11" i="3"/>
  <c r="S11" i="3" s="1"/>
  <c r="W11" i="3" s="1"/>
  <c r="M10" i="3"/>
  <c r="R10" i="3" s="1"/>
  <c r="S10" i="3" s="1"/>
  <c r="W10" i="3" s="1"/>
  <c r="L10" i="3"/>
  <c r="M9" i="3"/>
  <c r="L9" i="3"/>
  <c r="S9" i="3" s="1"/>
  <c r="W9" i="3" s="1"/>
  <c r="M8" i="3"/>
  <c r="R8" i="3" s="1"/>
  <c r="L8" i="3"/>
  <c r="M7" i="3"/>
  <c r="L7" i="3"/>
  <c r="S7" i="3" s="1"/>
  <c r="W7" i="3" s="1"/>
  <c r="M6" i="3"/>
  <c r="R6" i="3" s="1"/>
  <c r="M4" i="3"/>
  <c r="R4" i="3"/>
  <c r="L4" i="3"/>
  <c r="S4" i="3"/>
  <c r="W4" i="3" s="1"/>
  <c r="J5" i="3"/>
  <c r="R7" i="3"/>
  <c r="R9" i="3"/>
  <c r="R23" i="3"/>
  <c r="S23" i="3" s="1"/>
  <c r="W23" i="3" s="1"/>
  <c r="R34" i="3"/>
  <c r="R11" i="3"/>
  <c r="R31" i="3"/>
  <c r="R33" i="3"/>
  <c r="R27" i="3"/>
  <c r="S27" i="3" s="1"/>
  <c r="W27" i="3" s="1"/>
  <c r="S16" i="3"/>
  <c r="W16" i="3" s="1"/>
  <c r="R39" i="3"/>
  <c r="S39" i="3" s="1"/>
  <c r="W39" i="3" s="1"/>
  <c r="S18" i="3"/>
  <c r="W18" i="3" s="1"/>
  <c r="S19" i="3"/>
  <c r="W19" i="3" s="1"/>
  <c r="S26" i="5" l="1"/>
  <c r="W26" i="5" s="1"/>
  <c r="AD14" i="7"/>
  <c r="N14" i="7"/>
  <c r="AC14" i="7" s="1"/>
  <c r="R14" i="7"/>
  <c r="S14" i="7" s="1"/>
  <c r="W14" i="7" s="1"/>
  <c r="S33" i="6"/>
  <c r="W33" i="6" s="1"/>
  <c r="S9" i="10"/>
  <c r="W9" i="10" s="1"/>
  <c r="S6" i="3"/>
  <c r="W6" i="3" s="1"/>
  <c r="S25" i="10"/>
  <c r="W25" i="10" s="1"/>
  <c r="S22" i="7"/>
  <c r="X22" i="7" s="1"/>
  <c r="S30" i="9"/>
  <c r="W30" i="9" s="1"/>
  <c r="X28" i="7"/>
  <c r="AD28" i="7"/>
  <c r="S21" i="3"/>
  <c r="W21" i="3" s="1"/>
  <c r="S39" i="5"/>
  <c r="W39" i="5" s="1"/>
  <c r="S14" i="8"/>
  <c r="W14" i="8" s="1"/>
  <c r="S36" i="9"/>
  <c r="W36" i="9" s="1"/>
  <c r="S28" i="10"/>
  <c r="W28" i="10" s="1"/>
  <c r="L33" i="10"/>
  <c r="S33" i="10" s="1"/>
  <c r="M34" i="10"/>
  <c r="R34" i="10" s="1"/>
  <c r="S34" i="10" s="1"/>
  <c r="W34" i="10" s="1"/>
  <c r="L5" i="3"/>
  <c r="Q5" i="3" s="1"/>
  <c r="L26" i="5"/>
  <c r="L13" i="3"/>
  <c r="S13" i="3" s="1"/>
  <c r="W13" i="3" s="1"/>
  <c r="M10" i="5"/>
  <c r="R10" i="5" s="1"/>
  <c r="S10" i="5" s="1"/>
  <c r="W10" i="5" s="1"/>
  <c r="M17" i="5"/>
  <c r="R17" i="5" s="1"/>
  <c r="S17" i="5" s="1"/>
  <c r="W17" i="5" s="1"/>
  <c r="M33" i="5"/>
  <c r="R33" i="5" s="1"/>
  <c r="S33" i="5" s="1"/>
  <c r="W33" i="5" s="1"/>
  <c r="M26" i="6"/>
  <c r="R26" i="6" s="1"/>
  <c r="S26" i="6" s="1"/>
  <c r="W26" i="6" s="1"/>
  <c r="S36" i="6"/>
  <c r="W36" i="6" s="1"/>
  <c r="Q14" i="7"/>
  <c r="U14" i="7" s="1"/>
  <c r="R18" i="7"/>
  <c r="S18" i="7" s="1"/>
  <c r="W18" i="7" s="1"/>
  <c r="S31" i="7"/>
  <c r="W31" i="7" s="1"/>
  <c r="L9" i="8"/>
  <c r="L18" i="8"/>
  <c r="M34" i="8"/>
  <c r="M5" i="9"/>
  <c r="R5" i="9" s="1"/>
  <c r="S5" i="9" s="1"/>
  <c r="W5" i="9" s="1"/>
  <c r="S10" i="9"/>
  <c r="W10" i="9" s="1"/>
  <c r="S32" i="9"/>
  <c r="W32" i="9" s="1"/>
  <c r="M37" i="9"/>
  <c r="R37" i="9" s="1"/>
  <c r="S37" i="9" s="1"/>
  <c r="W37" i="9" s="1"/>
  <c r="S11" i="10"/>
  <c r="W11" i="10" s="1"/>
  <c r="S24" i="10"/>
  <c r="W24" i="10" s="1"/>
  <c r="L26" i="10"/>
  <c r="S26" i="10" s="1"/>
  <c r="W26" i="10" s="1"/>
  <c r="S32" i="10"/>
  <c r="W32" i="10" s="1"/>
  <c r="S37" i="10"/>
  <c r="W37" i="10" s="1"/>
  <c r="K24" i="8"/>
  <c r="O24" i="8" s="1"/>
  <c r="K20" i="8"/>
  <c r="O20" i="8" s="1"/>
  <c r="K16" i="8"/>
  <c r="K11" i="8"/>
  <c r="K7" i="8"/>
  <c r="S18" i="6"/>
  <c r="W18" i="6" s="1"/>
  <c r="L29" i="3"/>
  <c r="S29" i="3" s="1"/>
  <c r="W29" i="3" s="1"/>
  <c r="M13" i="7"/>
  <c r="R13" i="7" s="1"/>
  <c r="S13" i="7" s="1"/>
  <c r="W13" i="7" s="1"/>
  <c r="M37" i="7"/>
  <c r="R37" i="7" s="1"/>
  <c r="S37" i="7" s="1"/>
  <c r="W37" i="7" s="1"/>
  <c r="L9" i="5"/>
  <c r="S9" i="5" s="1"/>
  <c r="W9" i="5" s="1"/>
  <c r="M6" i="7"/>
  <c r="R6" i="7" s="1"/>
  <c r="S6" i="7" s="1"/>
  <c r="W6" i="7" s="1"/>
  <c r="L14" i="7"/>
  <c r="AC28" i="7"/>
  <c r="AC32" i="7"/>
  <c r="L26" i="8"/>
  <c r="N22" i="9"/>
  <c r="AC22" i="9" s="1"/>
  <c r="L29" i="9"/>
  <c r="S29" i="9" s="1"/>
  <c r="W29" i="9" s="1"/>
  <c r="Q31" i="10"/>
  <c r="AD12" i="4"/>
  <c r="X16" i="7"/>
  <c r="K32" i="9"/>
  <c r="K28" i="9"/>
  <c r="O28" i="9" s="1"/>
  <c r="K24" i="9"/>
  <c r="K20" i="9"/>
  <c r="O20" i="9" s="1"/>
  <c r="K16" i="9"/>
  <c r="K11" i="9"/>
  <c r="K7" i="9"/>
  <c r="S14" i="9"/>
  <c r="W14" i="9" s="1"/>
  <c r="S31" i="9"/>
  <c r="W31" i="9" s="1"/>
  <c r="S18" i="10"/>
  <c r="W18" i="10" s="1"/>
  <c r="S36" i="10"/>
  <c r="W36" i="10" s="1"/>
  <c r="S15" i="3"/>
  <c r="W15" i="3" s="1"/>
  <c r="L22" i="3"/>
  <c r="S22" i="3" s="1"/>
  <c r="W22" i="3" s="1"/>
  <c r="L37" i="3"/>
  <c r="S37" i="3" s="1"/>
  <c r="W37" i="3" s="1"/>
  <c r="S5" i="6"/>
  <c r="W5" i="6" s="1"/>
  <c r="L17" i="6"/>
  <c r="S17" i="6" s="1"/>
  <c r="W17" i="6" s="1"/>
  <c r="S20" i="6"/>
  <c r="W20" i="6" s="1"/>
  <c r="Q24" i="7"/>
  <c r="U24" i="7" s="1"/>
  <c r="L29" i="7"/>
  <c r="AD32" i="7"/>
  <c r="Q33" i="7"/>
  <c r="S34" i="7"/>
  <c r="W34" i="7" s="1"/>
  <c r="L17" i="8"/>
  <c r="S17" i="8" s="1"/>
  <c r="W17" i="8" s="1"/>
  <c r="L33" i="8"/>
  <c r="S33" i="8" s="1"/>
  <c r="W33" i="8" s="1"/>
  <c r="S4" i="9"/>
  <c r="W4" i="9" s="1"/>
  <c r="S9" i="9"/>
  <c r="W9" i="9" s="1"/>
  <c r="S16" i="9"/>
  <c r="W16" i="9" s="1"/>
  <c r="S26" i="9"/>
  <c r="W26" i="9" s="1"/>
  <c r="L38" i="9"/>
  <c r="S38" i="9" s="1"/>
  <c r="W38" i="9" s="1"/>
  <c r="Q12" i="10"/>
  <c r="V12" i="10" s="1"/>
  <c r="S13" i="10"/>
  <c r="W13" i="10" s="1"/>
  <c r="L25" i="10"/>
  <c r="S33" i="3"/>
  <c r="W33" i="3" s="1"/>
  <c r="L30" i="3"/>
  <c r="S30" i="3" s="1"/>
  <c r="W30" i="3" s="1"/>
  <c r="L34" i="6"/>
  <c r="S34" i="6" s="1"/>
  <c r="W34" i="6" s="1"/>
  <c r="R20" i="7"/>
  <c r="S20" i="7" s="1"/>
  <c r="T20" i="7" s="1"/>
  <c r="P28" i="7"/>
  <c r="Y28" i="7" s="1"/>
  <c r="L10" i="8"/>
  <c r="S10" i="8" s="1"/>
  <c r="W10" i="8" s="1"/>
  <c r="L25" i="8"/>
  <c r="S25" i="8" s="1"/>
  <c r="W25" i="8" s="1"/>
  <c r="L13" i="9"/>
  <c r="S13" i="9" s="1"/>
  <c r="W13" i="9" s="1"/>
  <c r="M21" i="9"/>
  <c r="R21" i="9" s="1"/>
  <c r="S21" i="9" s="1"/>
  <c r="W21" i="9" s="1"/>
  <c r="S4" i="10"/>
  <c r="W4" i="10" s="1"/>
  <c r="L9" i="10"/>
  <c r="L17" i="10"/>
  <c r="S17" i="10" s="1"/>
  <c r="W17" i="10" s="1"/>
  <c r="AD28" i="4"/>
  <c r="AP36" i="4"/>
  <c r="S14" i="3"/>
  <c r="W14" i="3" s="1"/>
  <c r="S30" i="6"/>
  <c r="W30" i="6" s="1"/>
  <c r="S19" i="9"/>
  <c r="W19" i="9" s="1"/>
  <c r="S31" i="10"/>
  <c r="W31" i="10" s="1"/>
  <c r="S34" i="3"/>
  <c r="W34" i="3" s="1"/>
  <c r="S8" i="3"/>
  <c r="W8" i="3" s="1"/>
  <c r="L38" i="3"/>
  <c r="S38" i="3" s="1"/>
  <c r="W38" i="3" s="1"/>
  <c r="S7" i="6"/>
  <c r="W7" i="6" s="1"/>
  <c r="L9" i="6"/>
  <c r="S9" i="6" s="1"/>
  <c r="W9" i="6" s="1"/>
  <c r="S12" i="6"/>
  <c r="W12" i="6" s="1"/>
  <c r="S9" i="7"/>
  <c r="W9" i="7" s="1"/>
  <c r="S12" i="7"/>
  <c r="W12" i="7" s="1"/>
  <c r="Q17" i="7"/>
  <c r="Q18" i="7"/>
  <c r="U18" i="7" s="1"/>
  <c r="S19" i="7"/>
  <c r="W19" i="7" s="1"/>
  <c r="N18" i="9"/>
  <c r="S23" i="9"/>
  <c r="W23" i="9" s="1"/>
  <c r="L30" i="9"/>
  <c r="Q6" i="10"/>
  <c r="S22" i="10"/>
  <c r="W22" i="10" s="1"/>
  <c r="K9" i="9"/>
  <c r="N9" i="9" s="1"/>
  <c r="S22" i="9"/>
  <c r="W22" i="9" s="1"/>
  <c r="P20" i="7"/>
  <c r="Q30" i="7"/>
  <c r="U30" i="7" s="1"/>
  <c r="AC20" i="7"/>
  <c r="Q22" i="7"/>
  <c r="U22" i="7" s="1"/>
  <c r="S24" i="3"/>
  <c r="W24" i="3" s="1"/>
  <c r="W32" i="7"/>
  <c r="AA32" i="7" s="1"/>
  <c r="AF32" i="7" s="1"/>
  <c r="X32" i="7"/>
  <c r="T14" i="7"/>
  <c r="X14" i="7"/>
  <c r="P14" i="7"/>
  <c r="P16" i="7"/>
  <c r="Y16" i="7" s="1"/>
  <c r="AC16" i="7"/>
  <c r="P18" i="7"/>
  <c r="Y18" i="7" s="1"/>
  <c r="AC18" i="7"/>
  <c r="P22" i="7"/>
  <c r="Y22" i="7" s="1"/>
  <c r="Z22" i="7" s="1"/>
  <c r="AC22" i="7"/>
  <c r="N24" i="7"/>
  <c r="AC24" i="7" s="1"/>
  <c r="Q26" i="7"/>
  <c r="Q28" i="7"/>
  <c r="R30" i="7"/>
  <c r="S30" i="7" s="1"/>
  <c r="N30" i="7"/>
  <c r="AD30" i="7"/>
  <c r="R38" i="7"/>
  <c r="S38" i="7" s="1"/>
  <c r="T38" i="7" s="1"/>
  <c r="Z28" i="7"/>
  <c r="R24" i="7"/>
  <c r="S24" i="7" s="1"/>
  <c r="S29" i="7"/>
  <c r="W29" i="7" s="1"/>
  <c r="S36" i="7"/>
  <c r="W36" i="7" s="1"/>
  <c r="P24" i="7"/>
  <c r="Y24" i="7" s="1"/>
  <c r="N26" i="7"/>
  <c r="P26" i="7" s="1"/>
  <c r="R26" i="7"/>
  <c r="S26" i="7" s="1"/>
  <c r="T26" i="7" s="1"/>
  <c r="Q32" i="7"/>
  <c r="P32" i="7"/>
  <c r="Y32" i="7" s="1"/>
  <c r="Z32" i="7" s="1"/>
  <c r="Q39" i="7"/>
  <c r="T39" i="7" s="1"/>
  <c r="S13" i="8"/>
  <c r="W13" i="8" s="1"/>
  <c r="N24" i="9"/>
  <c r="N12" i="10"/>
  <c r="N18" i="10"/>
  <c r="AC18" i="10" s="1"/>
  <c r="N33" i="10"/>
  <c r="J8" i="6"/>
  <c r="Q8" i="6" s="1"/>
  <c r="T8" i="6" s="1"/>
  <c r="J39" i="3"/>
  <c r="N38" i="10"/>
  <c r="N22" i="10"/>
  <c r="N14" i="10"/>
  <c r="N25" i="9"/>
  <c r="N23" i="9"/>
  <c r="X23" i="9" s="1"/>
  <c r="N21" i="9"/>
  <c r="N19" i="9"/>
  <c r="X19" i="9" s="1"/>
  <c r="Q29" i="7"/>
  <c r="Q27" i="7"/>
  <c r="Q25" i="7"/>
  <c r="Q23" i="7"/>
  <c r="Q21" i="7"/>
  <c r="Q19" i="7"/>
  <c r="T19" i="7" s="1"/>
  <c r="N13" i="10"/>
  <c r="Q31" i="7"/>
  <c r="T31" i="7" s="1"/>
  <c r="Q13" i="10"/>
  <c r="N29" i="10"/>
  <c r="S12" i="8"/>
  <c r="W12" i="8" s="1"/>
  <c r="J38" i="5"/>
  <c r="Q38" i="5" s="1"/>
  <c r="J28" i="5"/>
  <c r="Q28" i="5" s="1"/>
  <c r="T28" i="5" s="1"/>
  <c r="J16" i="5"/>
  <c r="Q16" i="5" s="1"/>
  <c r="AP23" i="4"/>
  <c r="AJ23" i="4"/>
  <c r="AD23" i="4"/>
  <c r="AD20" i="4"/>
  <c r="AP17" i="4"/>
  <c r="AP14" i="4"/>
  <c r="AJ14" i="4"/>
  <c r="AD14" i="4"/>
  <c r="AP11" i="4"/>
  <c r="AJ11" i="4"/>
  <c r="AD11" i="4"/>
  <c r="AD8" i="4"/>
  <c r="AP5" i="4"/>
  <c r="AP26" i="4"/>
  <c r="AJ26" i="4"/>
  <c r="AD26" i="4"/>
  <c r="AP29" i="4"/>
  <c r="AP35" i="4"/>
  <c r="AJ35" i="4"/>
  <c r="AD35" i="4"/>
  <c r="AP32" i="4"/>
  <c r="AP38" i="4"/>
  <c r="AJ38" i="4"/>
  <c r="AD38" i="4"/>
  <c r="AB34" i="15"/>
  <c r="AE34" i="15" s="1"/>
  <c r="AA34" i="15"/>
  <c r="AF34" i="15" s="1"/>
  <c r="W17" i="15"/>
  <c r="T17" i="15"/>
  <c r="X17" i="15"/>
  <c r="AA12" i="15"/>
  <c r="AF12" i="15" s="1"/>
  <c r="AB12" i="15"/>
  <c r="AE12" i="15" s="1"/>
  <c r="AB38" i="15"/>
  <c r="AE38" i="15" s="1"/>
  <c r="AA38" i="15"/>
  <c r="AF38" i="15" s="1"/>
  <c r="AA25" i="15"/>
  <c r="AF25" i="15" s="1"/>
  <c r="AB25" i="15"/>
  <c r="AE25" i="15" s="1"/>
  <c r="AA21" i="15"/>
  <c r="AF21" i="15" s="1"/>
  <c r="AB21" i="15"/>
  <c r="AE21" i="15" s="1"/>
  <c r="W23" i="15"/>
  <c r="T23" i="15"/>
  <c r="X23" i="15"/>
  <c r="AA10" i="15"/>
  <c r="AF10" i="15" s="1"/>
  <c r="AB10" i="15"/>
  <c r="AE10" i="15" s="1"/>
  <c r="AA27" i="15"/>
  <c r="AF27" i="15" s="1"/>
  <c r="AB27" i="15"/>
  <c r="AE27" i="15" s="1"/>
  <c r="AA15" i="15"/>
  <c r="AB15" i="15"/>
  <c r="AE15" i="15" s="1"/>
  <c r="AB39" i="15"/>
  <c r="AE39" i="15" s="1"/>
  <c r="AA39" i="15"/>
  <c r="AF39" i="15" s="1"/>
  <c r="AB35" i="15"/>
  <c r="AE35" i="15" s="1"/>
  <c r="AA35" i="15"/>
  <c r="AF35" i="15" s="1"/>
  <c r="AB6" i="15"/>
  <c r="AE6" i="15" s="1"/>
  <c r="AA6" i="15"/>
  <c r="AF6" i="15" s="1"/>
  <c r="W8" i="15"/>
  <c r="T8" i="15"/>
  <c r="X8" i="15"/>
  <c r="W5" i="15"/>
  <c r="T5" i="15"/>
  <c r="X5" i="15"/>
  <c r="AB37" i="15"/>
  <c r="AE37" i="15" s="1"/>
  <c r="AA37" i="15"/>
  <c r="AF37" i="15" s="1"/>
  <c r="W7" i="15"/>
  <c r="T7" i="15"/>
  <c r="X7" i="15"/>
  <c r="AA16" i="15"/>
  <c r="AF16" i="15" s="1"/>
  <c r="AB16" i="15"/>
  <c r="AE16" i="15" s="1"/>
  <c r="AB9" i="15"/>
  <c r="AE9" i="15" s="1"/>
  <c r="AA9" i="15"/>
  <c r="AF9" i="15" s="1"/>
  <c r="AA31" i="15"/>
  <c r="AF31" i="15" s="1"/>
  <c r="AB31" i="15"/>
  <c r="AE31" i="15" s="1"/>
  <c r="AB32" i="15"/>
  <c r="AE32" i="15" s="1"/>
  <c r="AA32" i="15"/>
  <c r="AF32" i="15" s="1"/>
  <c r="AA30" i="15"/>
  <c r="AF30" i="15" s="1"/>
  <c r="AB30" i="15"/>
  <c r="AE30" i="15" s="1"/>
  <c r="AB4" i="15"/>
  <c r="AE4" i="15" s="1"/>
  <c r="AA4" i="15"/>
  <c r="AF4" i="15" s="1"/>
  <c r="AA28" i="15"/>
  <c r="AF28" i="15" s="1"/>
  <c r="AB28" i="15"/>
  <c r="AE28" i="15" s="1"/>
  <c r="W29" i="15"/>
  <c r="T29" i="15"/>
  <c r="X29" i="15"/>
  <c r="AB36" i="15"/>
  <c r="AE36" i="15" s="1"/>
  <c r="AA36" i="15"/>
  <c r="AF36" i="15" s="1"/>
  <c r="AA19" i="15"/>
  <c r="AF19" i="15" s="1"/>
  <c r="AB19" i="15"/>
  <c r="AE19" i="15" s="1"/>
  <c r="AB33" i="15"/>
  <c r="AE33" i="15" s="1"/>
  <c r="AA33" i="15"/>
  <c r="AF33" i="15" s="1"/>
  <c r="AA13" i="15"/>
  <c r="AF13" i="15" s="1"/>
  <c r="AB13" i="15"/>
  <c r="AE13" i="15" s="1"/>
  <c r="W26" i="15"/>
  <c r="T26" i="15"/>
  <c r="X26" i="15"/>
  <c r="AA18" i="15"/>
  <c r="AF18" i="15" s="1"/>
  <c r="AB18" i="15"/>
  <c r="AE18" i="15" s="1"/>
  <c r="W11" i="15"/>
  <c r="T11" i="15"/>
  <c r="X11" i="15"/>
  <c r="AA24" i="15"/>
  <c r="AF24" i="15" s="1"/>
  <c r="AB24" i="15"/>
  <c r="AE24" i="15" s="1"/>
  <c r="W20" i="15"/>
  <c r="T20" i="15"/>
  <c r="X20" i="15"/>
  <c r="AF15" i="15"/>
  <c r="W14" i="15"/>
  <c r="T14" i="15"/>
  <c r="X14" i="15"/>
  <c r="AA22" i="15"/>
  <c r="AF22" i="15" s="1"/>
  <c r="AB22" i="15"/>
  <c r="AE22" i="15" s="1"/>
  <c r="J38" i="10"/>
  <c r="K36" i="10"/>
  <c r="K32" i="10"/>
  <c r="O32" i="10" s="1"/>
  <c r="K30" i="10"/>
  <c r="K26" i="10"/>
  <c r="O26" i="10" s="1"/>
  <c r="K24" i="10"/>
  <c r="N24" i="10" s="1"/>
  <c r="J22" i="10"/>
  <c r="Q22" i="10" s="1"/>
  <c r="K20" i="10"/>
  <c r="J18" i="10"/>
  <c r="Q18" i="10" s="1"/>
  <c r="K7" i="10"/>
  <c r="K5" i="10"/>
  <c r="N5" i="10" s="1"/>
  <c r="J34" i="9"/>
  <c r="P34" i="9" s="1"/>
  <c r="Y34" i="9" s="1"/>
  <c r="J24" i="9"/>
  <c r="P24" i="9" s="1"/>
  <c r="Y24" i="9" s="1"/>
  <c r="J20" i="9"/>
  <c r="J18" i="9"/>
  <c r="P18" i="9" s="1"/>
  <c r="Y18" i="9" s="1"/>
  <c r="J11" i="9"/>
  <c r="Q11" i="9" s="1"/>
  <c r="J9" i="9"/>
  <c r="K5" i="9"/>
  <c r="O5" i="9" s="1"/>
  <c r="J37" i="8"/>
  <c r="Q37" i="8" s="1"/>
  <c r="J33" i="8"/>
  <c r="J31" i="8"/>
  <c r="J27" i="8"/>
  <c r="J25" i="8"/>
  <c r="Q25" i="8" s="1"/>
  <c r="J21" i="8"/>
  <c r="J19" i="8"/>
  <c r="J10" i="8"/>
  <c r="J8" i="8"/>
  <c r="J20" i="8"/>
  <c r="R23" i="8"/>
  <c r="R36" i="8"/>
  <c r="N36" i="8"/>
  <c r="AD36" i="8" s="1"/>
  <c r="W22" i="8"/>
  <c r="M11" i="8"/>
  <c r="R11" i="8" s="1"/>
  <c r="L11" i="8"/>
  <c r="M15" i="8"/>
  <c r="R15" i="8" s="1"/>
  <c r="L15" i="8"/>
  <c r="R31" i="8"/>
  <c r="M39" i="8"/>
  <c r="R39" i="8" s="1"/>
  <c r="L39" i="8"/>
  <c r="Q20" i="8"/>
  <c r="L4" i="8"/>
  <c r="M4" i="8"/>
  <c r="N20" i="8"/>
  <c r="AC20" i="8" s="1"/>
  <c r="R20" i="8"/>
  <c r="S20" i="8" s="1"/>
  <c r="M28" i="8"/>
  <c r="L28" i="8"/>
  <c r="K30" i="8"/>
  <c r="O30" i="8" s="1"/>
  <c r="J30" i="8"/>
  <c r="Q30" i="8" s="1"/>
  <c r="K28" i="8"/>
  <c r="O28" i="8" s="1"/>
  <c r="J28" i="8"/>
  <c r="K26" i="8"/>
  <c r="J26" i="8"/>
  <c r="Q26" i="8" s="1"/>
  <c r="L7" i="8"/>
  <c r="S7" i="8" s="1"/>
  <c r="W7" i="8" s="1"/>
  <c r="L8" i="8"/>
  <c r="S9" i="8"/>
  <c r="W9" i="8" s="1"/>
  <c r="L19" i="8"/>
  <c r="R21" i="8"/>
  <c r="S21" i="8" s="1"/>
  <c r="L23" i="8"/>
  <c r="M24" i="8"/>
  <c r="J32" i="8"/>
  <c r="Q32" i="8" s="1"/>
  <c r="Q33" i="8"/>
  <c r="J34" i="8"/>
  <c r="Q34" i="8" s="1"/>
  <c r="L36" i="8"/>
  <c r="Q36" i="8" s="1"/>
  <c r="U38" i="8"/>
  <c r="M27" i="8"/>
  <c r="L27" i="8"/>
  <c r="Q27" i="8" s="1"/>
  <c r="S16" i="8"/>
  <c r="W16" i="8" s="1"/>
  <c r="P38" i="8"/>
  <c r="R8" i="8"/>
  <c r="Q24" i="8"/>
  <c r="K22" i="8"/>
  <c r="J22" i="8"/>
  <c r="Q22" i="8" s="1"/>
  <c r="T22" i="8" s="1"/>
  <c r="K18" i="8"/>
  <c r="J18" i="8"/>
  <c r="Q18" i="8" s="1"/>
  <c r="R19" i="8"/>
  <c r="R29" i="8"/>
  <c r="S29" i="8" s="1"/>
  <c r="R30" i="8"/>
  <c r="S30" i="8" s="1"/>
  <c r="L31" i="8"/>
  <c r="M32" i="8"/>
  <c r="R34" i="8"/>
  <c r="S34" i="8" s="1"/>
  <c r="N34" i="8"/>
  <c r="AC34" i="8" s="1"/>
  <c r="L35" i="8"/>
  <c r="S35" i="8" s="1"/>
  <c r="W35" i="8" s="1"/>
  <c r="R37" i="8"/>
  <c r="S37" i="8" s="1"/>
  <c r="AC38" i="8"/>
  <c r="R38" i="8"/>
  <c r="S38" i="8" s="1"/>
  <c r="S26" i="8"/>
  <c r="S18" i="8"/>
  <c r="Q21" i="8"/>
  <c r="K39" i="8"/>
  <c r="K37" i="8"/>
  <c r="O37" i="8" s="1"/>
  <c r="K33" i="8"/>
  <c r="O33" i="8" s="1"/>
  <c r="K31" i="8"/>
  <c r="O31" i="8" s="1"/>
  <c r="K29" i="8"/>
  <c r="O29" i="8" s="1"/>
  <c r="J29" i="8"/>
  <c r="K27" i="8"/>
  <c r="O27" i="8" s="1"/>
  <c r="K25" i="8"/>
  <c r="K23" i="8"/>
  <c r="O23" i="8" s="1"/>
  <c r="J23" i="8"/>
  <c r="K21" i="8"/>
  <c r="K19" i="8"/>
  <c r="O19" i="8" s="1"/>
  <c r="K15" i="8"/>
  <c r="O15" i="8" s="1"/>
  <c r="K12" i="8"/>
  <c r="N12" i="8" s="1"/>
  <c r="K10" i="8"/>
  <c r="N10" i="8" s="1"/>
  <c r="K8" i="8"/>
  <c r="O8" i="8" s="1"/>
  <c r="K6" i="8"/>
  <c r="J4" i="8"/>
  <c r="Q4" i="8" s="1"/>
  <c r="K4" i="8"/>
  <c r="V26" i="7"/>
  <c r="U26" i="7"/>
  <c r="T16" i="7"/>
  <c r="V16" i="7"/>
  <c r="U16" i="7"/>
  <c r="V18" i="7"/>
  <c r="T33" i="7"/>
  <c r="Q37" i="7"/>
  <c r="T29" i="7"/>
  <c r="T27" i="7"/>
  <c r="T25" i="7"/>
  <c r="T23" i="7"/>
  <c r="T21" i="7"/>
  <c r="T15" i="7"/>
  <c r="V17" i="7"/>
  <c r="T17" i="7"/>
  <c r="T32" i="7"/>
  <c r="V32" i="7"/>
  <c r="U32" i="7"/>
  <c r="Z16" i="7"/>
  <c r="AD16" i="7"/>
  <c r="AD18" i="7"/>
  <c r="V28" i="7"/>
  <c r="V30" i="7"/>
  <c r="V38" i="7"/>
  <c r="K39" i="7"/>
  <c r="N39" i="7" s="1"/>
  <c r="P39" i="7" s="1"/>
  <c r="Y39" i="7" s="1"/>
  <c r="Z39" i="7" s="1"/>
  <c r="K37" i="7"/>
  <c r="K33" i="7"/>
  <c r="U33" i="7" s="1"/>
  <c r="K31" i="7"/>
  <c r="K29" i="7"/>
  <c r="V29" i="7" s="1"/>
  <c r="K27" i="7"/>
  <c r="V27" i="7" s="1"/>
  <c r="K25" i="7"/>
  <c r="U25" i="7" s="1"/>
  <c r="K23" i="7"/>
  <c r="V23" i="7" s="1"/>
  <c r="K21" i="7"/>
  <c r="K19" i="7"/>
  <c r="K17" i="7"/>
  <c r="U17" i="7" s="1"/>
  <c r="K15" i="7"/>
  <c r="V15" i="7" s="1"/>
  <c r="V20" i="7"/>
  <c r="V22" i="7"/>
  <c r="AJ36" i="4"/>
  <c r="AJ32" i="4"/>
  <c r="AJ25" i="4"/>
  <c r="AJ33" i="4"/>
  <c r="AJ4" i="4"/>
  <c r="AJ24" i="4"/>
  <c r="AD21" i="4"/>
  <c r="AJ20" i="4"/>
  <c r="AD17" i="4"/>
  <c r="AJ16" i="4"/>
  <c r="AD13" i="4"/>
  <c r="AJ12" i="4"/>
  <c r="AD9" i="4"/>
  <c r="AJ8" i="4"/>
  <c r="AD5" i="4"/>
  <c r="AP25" i="4"/>
  <c r="AD29" i="4"/>
  <c r="AJ28" i="4"/>
  <c r="AP33" i="4"/>
  <c r="AP37" i="4"/>
  <c r="AD4" i="4"/>
  <c r="AP24" i="4"/>
  <c r="AJ21" i="4"/>
  <c r="AP20" i="4"/>
  <c r="AJ17" i="4"/>
  <c r="AP16" i="4"/>
  <c r="AJ13" i="4"/>
  <c r="AP12" i="4"/>
  <c r="AJ9" i="4"/>
  <c r="AP8" i="4"/>
  <c r="AJ5" i="4"/>
  <c r="AJ29" i="4"/>
  <c r="AP28" i="4"/>
  <c r="AD36" i="4"/>
  <c r="AD32" i="4"/>
  <c r="AD37" i="4"/>
  <c r="K12" i="7"/>
  <c r="J12" i="7"/>
  <c r="Q12" i="7" s="1"/>
  <c r="T12" i="7" s="1"/>
  <c r="K11" i="7"/>
  <c r="V11" i="7" s="1"/>
  <c r="T11" i="7"/>
  <c r="K10" i="7"/>
  <c r="O10" i="7" s="1"/>
  <c r="J10" i="7"/>
  <c r="Q10" i="7" s="1"/>
  <c r="J9" i="7"/>
  <c r="Q9" i="7" s="1"/>
  <c r="T9" i="7" s="1"/>
  <c r="K9" i="7"/>
  <c r="K8" i="7"/>
  <c r="N8" i="7" s="1"/>
  <c r="AC8" i="7" s="1"/>
  <c r="J8" i="7"/>
  <c r="J7" i="7"/>
  <c r="Q7" i="7" s="1"/>
  <c r="T7" i="7" s="1"/>
  <c r="K7" i="7"/>
  <c r="K6" i="7"/>
  <c r="N6" i="7" s="1"/>
  <c r="AC6" i="7" s="1"/>
  <c r="J6" i="7"/>
  <c r="J5" i="7"/>
  <c r="Q5" i="7" s="1"/>
  <c r="T5" i="7" s="1"/>
  <c r="K5" i="7"/>
  <c r="K5" i="6"/>
  <c r="O5" i="6" s="1"/>
  <c r="J5" i="6"/>
  <c r="Q5" i="6" s="1"/>
  <c r="T5" i="6" s="1"/>
  <c r="J6" i="6"/>
  <c r="Q6" i="6" s="1"/>
  <c r="T6" i="6" s="1"/>
  <c r="K6" i="6"/>
  <c r="J7" i="6"/>
  <c r="Q7" i="6" s="1"/>
  <c r="K7" i="6"/>
  <c r="K8" i="6"/>
  <c r="K9" i="6"/>
  <c r="O9" i="6" s="1"/>
  <c r="J9" i="6"/>
  <c r="Q9" i="6" s="1"/>
  <c r="Q10" i="6"/>
  <c r="K10" i="6"/>
  <c r="K11" i="6"/>
  <c r="J11" i="6"/>
  <c r="Q11" i="6" s="1"/>
  <c r="J12" i="6"/>
  <c r="Q12" i="6" s="1"/>
  <c r="K12" i="6"/>
  <c r="K14" i="6"/>
  <c r="O14" i="6" s="1"/>
  <c r="J14" i="6"/>
  <c r="Q14" i="6" s="1"/>
  <c r="J15" i="6"/>
  <c r="Q15" i="6" s="1"/>
  <c r="K15" i="6"/>
  <c r="J16" i="6"/>
  <c r="Q16" i="6" s="1"/>
  <c r="T16" i="6" s="1"/>
  <c r="K16" i="6"/>
  <c r="K17" i="6"/>
  <c r="O17" i="6" s="1"/>
  <c r="J18" i="6"/>
  <c r="Q18" i="6" s="1"/>
  <c r="K18" i="6"/>
  <c r="J19" i="6"/>
  <c r="Q19" i="6" s="1"/>
  <c r="T19" i="6" s="1"/>
  <c r="K19" i="6"/>
  <c r="J20" i="6"/>
  <c r="Q20" i="6" s="1"/>
  <c r="T20" i="6" s="1"/>
  <c r="K20" i="6"/>
  <c r="J21" i="6"/>
  <c r="Q21" i="6" s="1"/>
  <c r="T21" i="6" s="1"/>
  <c r="K21" i="6"/>
  <c r="J23" i="6"/>
  <c r="Q23" i="6" s="1"/>
  <c r="T23" i="6" s="1"/>
  <c r="K23" i="6"/>
  <c r="K22" i="6"/>
  <c r="J22" i="6"/>
  <c r="Q22" i="6" s="1"/>
  <c r="J24" i="6"/>
  <c r="Q24" i="6" s="1"/>
  <c r="K24" i="6"/>
  <c r="J25" i="6"/>
  <c r="Q25" i="6" s="1"/>
  <c r="T25" i="6" s="1"/>
  <c r="K25" i="6"/>
  <c r="J26" i="6"/>
  <c r="Q26" i="6" s="1"/>
  <c r="K26" i="6"/>
  <c r="J27" i="6"/>
  <c r="Q27" i="6" s="1"/>
  <c r="K27" i="6"/>
  <c r="J28" i="6"/>
  <c r="Q28" i="6" s="1"/>
  <c r="T28" i="6" s="1"/>
  <c r="K28" i="6"/>
  <c r="J29" i="6"/>
  <c r="Q29" i="6" s="1"/>
  <c r="K29" i="6"/>
  <c r="J30" i="6"/>
  <c r="Q30" i="6" s="1"/>
  <c r="K30" i="6"/>
  <c r="J31" i="6"/>
  <c r="Q31" i="6" s="1"/>
  <c r="K31" i="6"/>
  <c r="J32" i="6"/>
  <c r="Q32" i="6" s="1"/>
  <c r="T32" i="6" s="1"/>
  <c r="K32" i="6"/>
  <c r="J33" i="6"/>
  <c r="Q33" i="6" s="1"/>
  <c r="K33" i="6"/>
  <c r="J34" i="6"/>
  <c r="Q34" i="6" s="1"/>
  <c r="K34" i="6"/>
  <c r="J39" i="6"/>
  <c r="Q39" i="6" s="1"/>
  <c r="K39" i="6"/>
  <c r="J38" i="6"/>
  <c r="Q38" i="6" s="1"/>
  <c r="K38" i="6"/>
  <c r="J37" i="6"/>
  <c r="Q37" i="6" s="1"/>
  <c r="K37" i="6"/>
  <c r="K36" i="6"/>
  <c r="O36" i="6" s="1"/>
  <c r="J5" i="5"/>
  <c r="Q5" i="5" s="1"/>
  <c r="K5" i="5"/>
  <c r="J6" i="5"/>
  <c r="Q6" i="5" s="1"/>
  <c r="T6" i="5" s="1"/>
  <c r="K6" i="5"/>
  <c r="J7" i="5"/>
  <c r="Q7" i="5" s="1"/>
  <c r="K7" i="5"/>
  <c r="K8" i="5"/>
  <c r="O8" i="5" s="1"/>
  <c r="J8" i="5"/>
  <c r="Q8" i="5" s="1"/>
  <c r="J9" i="5"/>
  <c r="Q9" i="5" s="1"/>
  <c r="K9" i="5"/>
  <c r="K10" i="5"/>
  <c r="N10" i="5" s="1"/>
  <c r="X10" i="5" s="1"/>
  <c r="J10" i="5"/>
  <c r="J11" i="5"/>
  <c r="Q11" i="5" s="1"/>
  <c r="T11" i="5" s="1"/>
  <c r="K11" i="5"/>
  <c r="J12" i="5"/>
  <c r="Q12" i="5" s="1"/>
  <c r="T12" i="5" s="1"/>
  <c r="K12" i="5"/>
  <c r="J14" i="5"/>
  <c r="Q14" i="5" s="1"/>
  <c r="T14" i="5" s="1"/>
  <c r="K14" i="5"/>
  <c r="J15" i="5"/>
  <c r="Q15" i="5" s="1"/>
  <c r="T15" i="5" s="1"/>
  <c r="K15" i="5"/>
  <c r="K16" i="5"/>
  <c r="J17" i="5"/>
  <c r="Q17" i="5" s="1"/>
  <c r="T17" i="5" s="1"/>
  <c r="K17" i="5"/>
  <c r="J18" i="5"/>
  <c r="Q18" i="5" s="1"/>
  <c r="T18" i="5" s="1"/>
  <c r="K18" i="5"/>
  <c r="K19" i="5"/>
  <c r="N19" i="5" s="1"/>
  <c r="AC19" i="5" s="1"/>
  <c r="J20" i="5"/>
  <c r="Q20" i="5" s="1"/>
  <c r="T20" i="5" s="1"/>
  <c r="K20" i="5"/>
  <c r="J21" i="5"/>
  <c r="Q21" i="5" s="1"/>
  <c r="T21" i="5" s="1"/>
  <c r="K21" i="5"/>
  <c r="J22" i="5"/>
  <c r="Q22" i="5" s="1"/>
  <c r="K22" i="5"/>
  <c r="J23" i="5"/>
  <c r="Q23" i="5" s="1"/>
  <c r="T23" i="5" s="1"/>
  <c r="K23" i="5"/>
  <c r="J24" i="5"/>
  <c r="Q24" i="5" s="1"/>
  <c r="T24" i="5" s="1"/>
  <c r="K24" i="5"/>
  <c r="J25" i="5"/>
  <c r="Q25" i="5" s="1"/>
  <c r="T25" i="5" s="1"/>
  <c r="K25" i="5"/>
  <c r="J26" i="5"/>
  <c r="Q26" i="5" s="1"/>
  <c r="K26" i="5"/>
  <c r="J27" i="5"/>
  <c r="Q27" i="5" s="1"/>
  <c r="K27" i="5"/>
  <c r="K28" i="5"/>
  <c r="J29" i="5"/>
  <c r="Q29" i="5" s="1"/>
  <c r="T29" i="5" s="1"/>
  <c r="K29" i="5"/>
  <c r="J30" i="5"/>
  <c r="Q30" i="5" s="1"/>
  <c r="K30" i="5"/>
  <c r="K31" i="5"/>
  <c r="J31" i="5"/>
  <c r="J32" i="5"/>
  <c r="Q32" i="5" s="1"/>
  <c r="T32" i="5" s="1"/>
  <c r="K32" i="5"/>
  <c r="J33" i="5"/>
  <c r="Q33" i="5" s="1"/>
  <c r="T33" i="5" s="1"/>
  <c r="K33" i="5"/>
  <c r="J34" i="5"/>
  <c r="Q34" i="5" s="1"/>
  <c r="K34" i="5"/>
  <c r="K39" i="5"/>
  <c r="N39" i="5" s="1"/>
  <c r="AC39" i="5" s="1"/>
  <c r="J39" i="5"/>
  <c r="T38" i="5"/>
  <c r="K38" i="5"/>
  <c r="J37" i="5"/>
  <c r="Q37" i="5" s="1"/>
  <c r="T37" i="5" s="1"/>
  <c r="K37" i="5"/>
  <c r="J14" i="3"/>
  <c r="Q14" i="3" s="1"/>
  <c r="T14" i="3" s="1"/>
  <c r="K14" i="3"/>
  <c r="J16" i="3"/>
  <c r="Q16" i="3" s="1"/>
  <c r="T16" i="3" s="1"/>
  <c r="K16" i="3"/>
  <c r="K15" i="3"/>
  <c r="O15" i="3" s="1"/>
  <c r="K17" i="3"/>
  <c r="J18" i="3"/>
  <c r="Q18" i="3" s="1"/>
  <c r="T18" i="3" s="1"/>
  <c r="K18" i="3"/>
  <c r="J19" i="3"/>
  <c r="Q19" i="3" s="1"/>
  <c r="T19" i="3" s="1"/>
  <c r="J15" i="3"/>
  <c r="Q15" i="3" s="1"/>
  <c r="J17" i="3"/>
  <c r="Q17" i="3" s="1"/>
  <c r="K19" i="3"/>
  <c r="J20" i="3"/>
  <c r="Q20" i="3" s="1"/>
  <c r="K21" i="3"/>
  <c r="J22" i="3"/>
  <c r="Q22" i="3" s="1"/>
  <c r="J23" i="3"/>
  <c r="Q23" i="3" s="1"/>
  <c r="T23" i="3" s="1"/>
  <c r="K23" i="3"/>
  <c r="J24" i="3"/>
  <c r="Q24" i="3" s="1"/>
  <c r="K25" i="3"/>
  <c r="O25" i="3" s="1"/>
  <c r="J26" i="3"/>
  <c r="Q26" i="3" s="1"/>
  <c r="T26" i="3" s="1"/>
  <c r="K27" i="3"/>
  <c r="O27" i="3" s="1"/>
  <c r="J21" i="3"/>
  <c r="K24" i="3"/>
  <c r="K22" i="3"/>
  <c r="K20" i="3"/>
  <c r="J28" i="3"/>
  <c r="Q28" i="3" s="1"/>
  <c r="T28" i="3" s="1"/>
  <c r="J29" i="3"/>
  <c r="Q29" i="3" s="1"/>
  <c r="K29" i="3"/>
  <c r="N29" i="3" s="1"/>
  <c r="AC29" i="3" s="1"/>
  <c r="J30" i="3"/>
  <c r="J31" i="3"/>
  <c r="Q31" i="3" s="1"/>
  <c r="K31" i="3"/>
  <c r="J32" i="3"/>
  <c r="Q32" i="3" s="1"/>
  <c r="J33" i="3"/>
  <c r="Q33" i="3" s="1"/>
  <c r="T33" i="3" s="1"/>
  <c r="J25" i="3"/>
  <c r="J27" i="3"/>
  <c r="K32" i="3"/>
  <c r="K30" i="3"/>
  <c r="K28" i="3"/>
  <c r="K26" i="3"/>
  <c r="K33" i="3"/>
  <c r="J34" i="3"/>
  <c r="Q34" i="3" s="1"/>
  <c r="T34" i="3" s="1"/>
  <c r="K34" i="3"/>
  <c r="J37" i="3"/>
  <c r="Q37" i="3" s="1"/>
  <c r="K38" i="3"/>
  <c r="N38" i="3" s="1"/>
  <c r="J38" i="3"/>
  <c r="Q38" i="3" s="1"/>
  <c r="K37" i="3"/>
  <c r="Q39" i="3"/>
  <c r="K39" i="3"/>
  <c r="J6" i="3"/>
  <c r="Q6" i="3" s="1"/>
  <c r="J7" i="3"/>
  <c r="Q7" i="3" s="1"/>
  <c r="J8" i="3"/>
  <c r="Q8" i="3" s="1"/>
  <c r="J9" i="3"/>
  <c r="Q9" i="3" s="1"/>
  <c r="T9" i="3" s="1"/>
  <c r="J10" i="3"/>
  <c r="Q10" i="3" s="1"/>
  <c r="T10" i="3" s="1"/>
  <c r="J11" i="3"/>
  <c r="Q11" i="3" s="1"/>
  <c r="K10" i="3"/>
  <c r="U10" i="3" s="1"/>
  <c r="K8" i="3"/>
  <c r="K6" i="3"/>
  <c r="K4" i="3"/>
  <c r="K11" i="3"/>
  <c r="K9" i="3"/>
  <c r="K7" i="3"/>
  <c r="K5" i="3"/>
  <c r="J12" i="3"/>
  <c r="Q12" i="3" s="1"/>
  <c r="T12" i="3" s="1"/>
  <c r="K12" i="3"/>
  <c r="K37" i="9"/>
  <c r="N37" i="9" s="1"/>
  <c r="X37" i="9" s="1"/>
  <c r="J36" i="9"/>
  <c r="Q36" i="9" s="1"/>
  <c r="K36" i="9"/>
  <c r="N36" i="9" s="1"/>
  <c r="X36" i="9" s="1"/>
  <c r="K38" i="9"/>
  <c r="N38" i="9" s="1"/>
  <c r="K39" i="9"/>
  <c r="O39" i="9" s="1"/>
  <c r="K35" i="9"/>
  <c r="N35" i="9" s="1"/>
  <c r="X35" i="9" s="1"/>
  <c r="K13" i="9"/>
  <c r="K8" i="9"/>
  <c r="N8" i="9" s="1"/>
  <c r="X8" i="9" s="1"/>
  <c r="J35" i="8"/>
  <c r="K35" i="8"/>
  <c r="O35" i="8" s="1"/>
  <c r="K13" i="8"/>
  <c r="K17" i="8"/>
  <c r="O17" i="8" s="1"/>
  <c r="AD34" i="8"/>
  <c r="AD38" i="8"/>
  <c r="P20" i="8"/>
  <c r="K34" i="7"/>
  <c r="J34" i="7"/>
  <c r="K35" i="7"/>
  <c r="N35" i="7" s="1"/>
  <c r="AC35" i="7" s="1"/>
  <c r="K35" i="6"/>
  <c r="O35" i="6" s="1"/>
  <c r="K13" i="6"/>
  <c r="K4" i="6"/>
  <c r="K13" i="3"/>
  <c r="J36" i="5"/>
  <c r="Q36" i="5" s="1"/>
  <c r="T36" i="5" s="1"/>
  <c r="K36" i="5"/>
  <c r="K35" i="5"/>
  <c r="N35" i="5" s="1"/>
  <c r="K13" i="5"/>
  <c r="K4" i="5"/>
  <c r="N4" i="5" s="1"/>
  <c r="K35" i="3"/>
  <c r="K36" i="3"/>
  <c r="O36" i="3" s="1"/>
  <c r="J36" i="3"/>
  <c r="Q36" i="3" s="1"/>
  <c r="K36" i="7"/>
  <c r="O36" i="7" s="1"/>
  <c r="J36" i="7"/>
  <c r="Q36" i="7" s="1"/>
  <c r="K13" i="7"/>
  <c r="K4" i="7"/>
  <c r="N4" i="7" s="1"/>
  <c r="X4" i="7" s="1"/>
  <c r="J4" i="7"/>
  <c r="AD38" i="7"/>
  <c r="AB16" i="7"/>
  <c r="P38" i="7"/>
  <c r="Y38" i="7" s="1"/>
  <c r="Z38" i="7" s="1"/>
  <c r="J17" i="8"/>
  <c r="Q17" i="8" s="1"/>
  <c r="N16" i="8"/>
  <c r="J16" i="8"/>
  <c r="Q16" i="8" s="1"/>
  <c r="J15" i="8"/>
  <c r="J12" i="8"/>
  <c r="J11" i="8"/>
  <c r="Q11" i="8" s="1"/>
  <c r="N11" i="8"/>
  <c r="AC11" i="8" s="1"/>
  <c r="O10" i="8"/>
  <c r="Q10" i="8"/>
  <c r="O4" i="9"/>
  <c r="J4" i="9"/>
  <c r="Q4" i="9" s="1"/>
  <c r="X4" i="9"/>
  <c r="AC4" i="9"/>
  <c r="AD4" i="9"/>
  <c r="J5" i="9"/>
  <c r="J6" i="9"/>
  <c r="Q6" i="9" s="1"/>
  <c r="T6" i="9" s="1"/>
  <c r="O6" i="9"/>
  <c r="J7" i="9"/>
  <c r="Q7" i="9" s="1"/>
  <c r="O7" i="9"/>
  <c r="N7" i="9"/>
  <c r="J8" i="9"/>
  <c r="Q8" i="9" s="1"/>
  <c r="AC9" i="9"/>
  <c r="P9" i="9"/>
  <c r="Y9" i="9" s="1"/>
  <c r="Q9" i="9"/>
  <c r="O9" i="9"/>
  <c r="O12" i="9"/>
  <c r="J12" i="9"/>
  <c r="O14" i="9"/>
  <c r="N14" i="9"/>
  <c r="J14" i="9"/>
  <c r="J15" i="9"/>
  <c r="Q15" i="9" s="1"/>
  <c r="N16" i="9"/>
  <c r="J16" i="9"/>
  <c r="Q16" i="9" s="1"/>
  <c r="N17" i="9"/>
  <c r="X17" i="9" s="1"/>
  <c r="J17" i="9"/>
  <c r="Q17" i="9" s="1"/>
  <c r="T17" i="9" s="1"/>
  <c r="O18" i="9"/>
  <c r="AD18" i="9" s="1"/>
  <c r="X18" i="9"/>
  <c r="AC18" i="9"/>
  <c r="J19" i="9"/>
  <c r="Q19" i="9" s="1"/>
  <c r="O19" i="9"/>
  <c r="AD19" i="9" s="1"/>
  <c r="Q20" i="9"/>
  <c r="J21" i="9"/>
  <c r="Q21" i="9" s="1"/>
  <c r="T21" i="9" s="1"/>
  <c r="O21" i="9"/>
  <c r="X21" i="9"/>
  <c r="AC21" i="9"/>
  <c r="J22" i="9"/>
  <c r="O22" i="9"/>
  <c r="AD22" i="9" s="1"/>
  <c r="J23" i="9"/>
  <c r="Q23" i="9" s="1"/>
  <c r="V23" i="9" s="1"/>
  <c r="O23" i="9"/>
  <c r="X24" i="9"/>
  <c r="AC24" i="9"/>
  <c r="Q24" i="9"/>
  <c r="O24" i="9"/>
  <c r="AD24" i="9" s="1"/>
  <c r="J25" i="9"/>
  <c r="P25" i="9" s="1"/>
  <c r="Y25" i="9" s="1"/>
  <c r="X25" i="9"/>
  <c r="AC25" i="9"/>
  <c r="O25" i="9"/>
  <c r="O26" i="9"/>
  <c r="N26" i="9"/>
  <c r="J26" i="9"/>
  <c r="J27" i="9"/>
  <c r="Q27" i="9" s="1"/>
  <c r="T27" i="9" s="1"/>
  <c r="J28" i="9"/>
  <c r="Q28" i="9" s="1"/>
  <c r="N29" i="9"/>
  <c r="J29" i="9"/>
  <c r="J30" i="9"/>
  <c r="Q30" i="9" s="1"/>
  <c r="U30" i="9" s="1"/>
  <c r="O30" i="9"/>
  <c r="N30" i="9"/>
  <c r="J31" i="9"/>
  <c r="Q31" i="9" s="1"/>
  <c r="T31" i="9" s="1"/>
  <c r="J32" i="9"/>
  <c r="O32" i="9"/>
  <c r="N32" i="9"/>
  <c r="Q32" i="9"/>
  <c r="J33" i="9"/>
  <c r="Q33" i="9" s="1"/>
  <c r="T33" i="9" s="1"/>
  <c r="N33" i="9"/>
  <c r="X33" i="9" s="1"/>
  <c r="O34" i="9"/>
  <c r="AD34" i="9" s="1"/>
  <c r="X34" i="9"/>
  <c r="AC34" i="9"/>
  <c r="Q34" i="9"/>
  <c r="J37" i="9"/>
  <c r="Q37" i="9" s="1"/>
  <c r="J38" i="9"/>
  <c r="J4" i="3"/>
  <c r="Q4" i="3" s="1"/>
  <c r="J4" i="5"/>
  <c r="Q4" i="5" s="1"/>
  <c r="J4" i="6"/>
  <c r="Q4" i="6" s="1"/>
  <c r="O9" i="8"/>
  <c r="N9" i="8"/>
  <c r="J9" i="8"/>
  <c r="J7" i="8"/>
  <c r="Q7" i="8" s="1"/>
  <c r="O7" i="8"/>
  <c r="N7" i="8"/>
  <c r="J6" i="8"/>
  <c r="Q6" i="8" s="1"/>
  <c r="O5" i="8"/>
  <c r="N5" i="8"/>
  <c r="J5" i="8"/>
  <c r="O4" i="8"/>
  <c r="J39" i="8"/>
  <c r="J39" i="9"/>
  <c r="Q39" i="9" s="1"/>
  <c r="K34" i="10"/>
  <c r="O34" i="10" s="1"/>
  <c r="J34" i="10"/>
  <c r="J33" i="10"/>
  <c r="O33" i="10"/>
  <c r="AD33" i="10" s="1"/>
  <c r="AC33" i="10"/>
  <c r="P33" i="10"/>
  <c r="Y33" i="10" s="1"/>
  <c r="J32" i="10"/>
  <c r="Q32" i="10" s="1"/>
  <c r="K31" i="10"/>
  <c r="U31" i="10" s="1"/>
  <c r="O30" i="10"/>
  <c r="N30" i="10"/>
  <c r="J30" i="10"/>
  <c r="J29" i="10"/>
  <c r="Q29" i="10" s="1"/>
  <c r="T29" i="10" s="1"/>
  <c r="X29" i="10"/>
  <c r="AC29" i="10"/>
  <c r="O29" i="10"/>
  <c r="K28" i="10"/>
  <c r="N28" i="10" s="1"/>
  <c r="J28" i="10"/>
  <c r="Q28" i="10" s="1"/>
  <c r="J27" i="10"/>
  <c r="Q27" i="10" s="1"/>
  <c r="T27" i="10" s="1"/>
  <c r="K27" i="10"/>
  <c r="N26" i="10"/>
  <c r="J26" i="10"/>
  <c r="X38" i="10"/>
  <c r="AC38" i="10"/>
  <c r="P38" i="10"/>
  <c r="Y38" i="10" s="1"/>
  <c r="Q38" i="10"/>
  <c r="O38" i="10"/>
  <c r="J37" i="10"/>
  <c r="Q37" i="10" s="1"/>
  <c r="K37" i="10"/>
  <c r="O37" i="10" s="1"/>
  <c r="O36" i="10"/>
  <c r="N36" i="10"/>
  <c r="J36" i="10"/>
  <c r="K25" i="10"/>
  <c r="O25" i="10" s="1"/>
  <c r="J25" i="10"/>
  <c r="Q25" i="10" s="1"/>
  <c r="O24" i="10"/>
  <c r="J24" i="10"/>
  <c r="K23" i="10"/>
  <c r="N23" i="10" s="1"/>
  <c r="J23" i="10"/>
  <c r="X22" i="10"/>
  <c r="AC22" i="10"/>
  <c r="O22" i="10"/>
  <c r="K21" i="10"/>
  <c r="O21" i="10" s="1"/>
  <c r="J21" i="10"/>
  <c r="O20" i="10"/>
  <c r="N20" i="10"/>
  <c r="J20" i="10"/>
  <c r="J19" i="10"/>
  <c r="Q19" i="10" s="1"/>
  <c r="K19" i="10"/>
  <c r="N19" i="10" s="1"/>
  <c r="X19" i="10" s="1"/>
  <c r="O18" i="10"/>
  <c r="P18" i="10"/>
  <c r="Y18" i="10" s="1"/>
  <c r="K17" i="10"/>
  <c r="O17" i="10" s="1"/>
  <c r="J17" i="10"/>
  <c r="Q17" i="10" s="1"/>
  <c r="J16" i="10"/>
  <c r="Q16" i="10" s="1"/>
  <c r="K16" i="10"/>
  <c r="K15" i="10"/>
  <c r="O15" i="10" s="1"/>
  <c r="J15" i="10"/>
  <c r="J14" i="10"/>
  <c r="Q14" i="10" s="1"/>
  <c r="X14" i="10"/>
  <c r="AC14" i="10"/>
  <c r="O14" i="10"/>
  <c r="AD14" i="10" s="1"/>
  <c r="X12" i="10"/>
  <c r="AC12" i="10"/>
  <c r="P12" i="10"/>
  <c r="Y12" i="10" s="1"/>
  <c r="Z12" i="10" s="1"/>
  <c r="U12" i="10"/>
  <c r="T12" i="10"/>
  <c r="O12" i="10"/>
  <c r="K11" i="10"/>
  <c r="N11" i="10" s="1"/>
  <c r="J11" i="10"/>
  <c r="J10" i="10"/>
  <c r="Q10" i="10" s="1"/>
  <c r="K10" i="10"/>
  <c r="K9" i="10"/>
  <c r="O9" i="10" s="1"/>
  <c r="J9" i="10"/>
  <c r="K8" i="10"/>
  <c r="N8" i="10" s="1"/>
  <c r="X8" i="10" s="1"/>
  <c r="J8" i="10"/>
  <c r="Q8" i="10" s="1"/>
  <c r="J7" i="10"/>
  <c r="Q7" i="10" s="1"/>
  <c r="N7" i="10"/>
  <c r="O7" i="10"/>
  <c r="K6" i="10"/>
  <c r="U6" i="10" s="1"/>
  <c r="T6" i="10"/>
  <c r="J5" i="10"/>
  <c r="Q5" i="10" s="1"/>
  <c r="O5" i="10"/>
  <c r="J4" i="10"/>
  <c r="Q4" i="10" s="1"/>
  <c r="T4" i="10" s="1"/>
  <c r="K4" i="10"/>
  <c r="N4" i="10" s="1"/>
  <c r="AC4" i="10" s="1"/>
  <c r="O13" i="10"/>
  <c r="AD13" i="10" s="1"/>
  <c r="V13" i="10"/>
  <c r="T13" i="10"/>
  <c r="U13" i="10"/>
  <c r="P13" i="10"/>
  <c r="Y13" i="10" s="1"/>
  <c r="Z13" i="10" s="1"/>
  <c r="X13" i="10"/>
  <c r="AC13" i="10"/>
  <c r="K35" i="10"/>
  <c r="O35" i="10" s="1"/>
  <c r="J35" i="10"/>
  <c r="K39" i="10"/>
  <c r="N39" i="10" s="1"/>
  <c r="J39" i="10"/>
  <c r="J35" i="9"/>
  <c r="J13" i="9"/>
  <c r="O10" i="9"/>
  <c r="J10" i="9"/>
  <c r="Q10" i="9" s="1"/>
  <c r="J13" i="8"/>
  <c r="N14" i="8"/>
  <c r="J14" i="8"/>
  <c r="Q14" i="8" s="1"/>
  <c r="J13" i="7"/>
  <c r="J35" i="7"/>
  <c r="Q35" i="7" s="1"/>
  <c r="AC39" i="7"/>
  <c r="J35" i="6"/>
  <c r="J36" i="6"/>
  <c r="Q36" i="6" s="1"/>
  <c r="J13" i="6"/>
  <c r="J17" i="6"/>
  <c r="J35" i="5"/>
  <c r="Q35" i="5" s="1"/>
  <c r="J13" i="5"/>
  <c r="Q13" i="5" s="1"/>
  <c r="T13" i="5" s="1"/>
  <c r="J19" i="5"/>
  <c r="X19" i="5"/>
  <c r="J35" i="3"/>
  <c r="Q35" i="3" s="1"/>
  <c r="J13" i="3"/>
  <c r="Q13" i="3" s="1"/>
  <c r="T13" i="3" s="1"/>
  <c r="W33" i="10" l="1"/>
  <c r="X33" i="10"/>
  <c r="N20" i="9"/>
  <c r="S5" i="3"/>
  <c r="Q33" i="10"/>
  <c r="U33" i="10" s="1"/>
  <c r="Q30" i="3"/>
  <c r="T30" i="3" s="1"/>
  <c r="AA20" i="7"/>
  <c r="AF20" i="7" s="1"/>
  <c r="T22" i="7"/>
  <c r="AB32" i="7"/>
  <c r="AE32" i="7" s="1"/>
  <c r="T18" i="7"/>
  <c r="AA18" i="7" s="1"/>
  <c r="AF18" i="7" s="1"/>
  <c r="S8" i="8"/>
  <c r="W8" i="8" s="1"/>
  <c r="S39" i="8"/>
  <c r="W39" i="8" s="1"/>
  <c r="P20" i="9"/>
  <c r="Y20" i="9" s="1"/>
  <c r="Z20" i="9" s="1"/>
  <c r="W22" i="7"/>
  <c r="Q18" i="9"/>
  <c r="V18" i="9" s="1"/>
  <c r="U31" i="7"/>
  <c r="P22" i="9"/>
  <c r="Y22" i="9" s="1"/>
  <c r="T8" i="3"/>
  <c r="T29" i="3"/>
  <c r="AA16" i="7"/>
  <c r="AF16" i="7" s="1"/>
  <c r="X20" i="7"/>
  <c r="X22" i="9"/>
  <c r="X38" i="3"/>
  <c r="AC36" i="9"/>
  <c r="X29" i="9"/>
  <c r="P21" i="9"/>
  <c r="Y21" i="9" s="1"/>
  <c r="Z21" i="9" s="1"/>
  <c r="T34" i="6"/>
  <c r="T26" i="6"/>
  <c r="T18" i="6"/>
  <c r="V8" i="6"/>
  <c r="V19" i="7"/>
  <c r="Z24" i="7"/>
  <c r="W20" i="7"/>
  <c r="AC23" i="9"/>
  <c r="X9" i="9"/>
  <c r="N5" i="9"/>
  <c r="V14" i="7"/>
  <c r="AA14" i="7" s="1"/>
  <c r="AF14" i="7" s="1"/>
  <c r="V24" i="7"/>
  <c r="X18" i="7"/>
  <c r="AB18" i="7" s="1"/>
  <c r="AE18" i="7" s="1"/>
  <c r="Q39" i="8"/>
  <c r="X18" i="10"/>
  <c r="AD18" i="10"/>
  <c r="P19" i="9"/>
  <c r="Y19" i="9" s="1"/>
  <c r="P34" i="8"/>
  <c r="Y34" i="8" s="1"/>
  <c r="Z34" i="8" s="1"/>
  <c r="P22" i="10"/>
  <c r="Y22" i="10" s="1"/>
  <c r="T31" i="10"/>
  <c r="AC19" i="9"/>
  <c r="P4" i="9"/>
  <c r="Y4" i="9" s="1"/>
  <c r="Z4" i="9" s="1"/>
  <c r="P36" i="8"/>
  <c r="Y14" i="7"/>
  <c r="Z14" i="7" s="1"/>
  <c r="AE16" i="7"/>
  <c r="Z18" i="7"/>
  <c r="Y20" i="7"/>
  <c r="Z20" i="7" s="1"/>
  <c r="P7" i="10"/>
  <c r="Y7" i="10" s="1"/>
  <c r="U15" i="7"/>
  <c r="U23" i="7"/>
  <c r="V31" i="7"/>
  <c r="Y36" i="8"/>
  <c r="AD24" i="7"/>
  <c r="X24" i="7"/>
  <c r="T24" i="7"/>
  <c r="W24" i="7"/>
  <c r="AC30" i="7"/>
  <c r="P30" i="7"/>
  <c r="Y30" i="7" s="1"/>
  <c r="Z30" i="7" s="1"/>
  <c r="AD26" i="7"/>
  <c r="N8" i="8"/>
  <c r="P8" i="8" s="1"/>
  <c r="Y8" i="8" s="1"/>
  <c r="X26" i="7"/>
  <c r="W26" i="7"/>
  <c r="X30" i="7"/>
  <c r="W30" i="7"/>
  <c r="Q8" i="8"/>
  <c r="S15" i="8"/>
  <c r="W15" i="8" s="1"/>
  <c r="Y26" i="7"/>
  <c r="Z26" i="7" s="1"/>
  <c r="T30" i="7"/>
  <c r="X38" i="7"/>
  <c r="W38" i="7"/>
  <c r="AB38" i="7" s="1"/>
  <c r="AE38" i="7" s="1"/>
  <c r="T28" i="7"/>
  <c r="U28" i="7"/>
  <c r="AC26" i="7"/>
  <c r="X39" i="5"/>
  <c r="AO12" i="15"/>
  <c r="AG12" i="15"/>
  <c r="AO9" i="15"/>
  <c r="AG9" i="15"/>
  <c r="AB14" i="15"/>
  <c r="AE14" i="15" s="1"/>
  <c r="AA14" i="15"/>
  <c r="AF14" i="15" s="1"/>
  <c r="AO24" i="15"/>
  <c r="AG24" i="15"/>
  <c r="AA26" i="15"/>
  <c r="AF26" i="15" s="1"/>
  <c r="AB26" i="15"/>
  <c r="AE26" i="15" s="1"/>
  <c r="AO28" i="15"/>
  <c r="AG28" i="15"/>
  <c r="AO4" i="15"/>
  <c r="AG4" i="15"/>
  <c r="AA7" i="15"/>
  <c r="AF7" i="15" s="1"/>
  <c r="AB7" i="15"/>
  <c r="AE7" i="15" s="1"/>
  <c r="AO35" i="15"/>
  <c r="AG35" i="15"/>
  <c r="AO21" i="15"/>
  <c r="AG21" i="15"/>
  <c r="AO34" i="15"/>
  <c r="AG34" i="15"/>
  <c r="AO22" i="15"/>
  <c r="AG22" i="15"/>
  <c r="AA20" i="15"/>
  <c r="AF20" i="15" s="1"/>
  <c r="AB20" i="15"/>
  <c r="AE20" i="15" s="1"/>
  <c r="AO18" i="15"/>
  <c r="AG18" i="15"/>
  <c r="AO19" i="15"/>
  <c r="AG19" i="15"/>
  <c r="AO36" i="15"/>
  <c r="AG36" i="15"/>
  <c r="AA29" i="15"/>
  <c r="AF29" i="15" s="1"/>
  <c r="AB29" i="15"/>
  <c r="AE29" i="15" s="1"/>
  <c r="AO31" i="15"/>
  <c r="AG31" i="15"/>
  <c r="AO16" i="15"/>
  <c r="AG16" i="15"/>
  <c r="AO37" i="15"/>
  <c r="AG37" i="15"/>
  <c r="AB5" i="15"/>
  <c r="AE5" i="15" s="1"/>
  <c r="AA5" i="15"/>
  <c r="AF5" i="15" s="1"/>
  <c r="AA8" i="15"/>
  <c r="AF8" i="15" s="1"/>
  <c r="AB8" i="15"/>
  <c r="AE8" i="15" s="1"/>
  <c r="AO39" i="15"/>
  <c r="AG39" i="15"/>
  <c r="AO27" i="15"/>
  <c r="AG27" i="15"/>
  <c r="AA23" i="15"/>
  <c r="AF23" i="15" s="1"/>
  <c r="AB23" i="15"/>
  <c r="AE23" i="15" s="1"/>
  <c r="AO25" i="15"/>
  <c r="AG25" i="15"/>
  <c r="AO38" i="15"/>
  <c r="AG38" i="15"/>
  <c r="AO15" i="15"/>
  <c r="AG15" i="15"/>
  <c r="AA11" i="15"/>
  <c r="AF11" i="15" s="1"/>
  <c r="AB11" i="15"/>
  <c r="AE11" i="15" s="1"/>
  <c r="AO13" i="15"/>
  <c r="AG13" i="15"/>
  <c r="AO33" i="15"/>
  <c r="AG33" i="15"/>
  <c r="AO30" i="15"/>
  <c r="AG30" i="15"/>
  <c r="AO32" i="15"/>
  <c r="AG32" i="15"/>
  <c r="AO6" i="15"/>
  <c r="AG6" i="15"/>
  <c r="AO10" i="15"/>
  <c r="AG10" i="15"/>
  <c r="AB17" i="15"/>
  <c r="AE17" i="15" s="1"/>
  <c r="AA17" i="15"/>
  <c r="AF17" i="15" s="1"/>
  <c r="U5" i="10"/>
  <c r="N32" i="10"/>
  <c r="Q25" i="9"/>
  <c r="P23" i="9"/>
  <c r="Y23" i="9" s="1"/>
  <c r="Z23" i="9" s="1"/>
  <c r="P10" i="8"/>
  <c r="Y10" i="8" s="1"/>
  <c r="AC10" i="8"/>
  <c r="Q19" i="8"/>
  <c r="V19" i="8" s="1"/>
  <c r="AC36" i="8"/>
  <c r="Z36" i="8"/>
  <c r="O12" i="8"/>
  <c r="AD8" i="8"/>
  <c r="Q31" i="8"/>
  <c r="V31" i="8" s="1"/>
  <c r="Q23" i="8"/>
  <c r="U23" i="8" s="1"/>
  <c r="N33" i="8"/>
  <c r="P33" i="8" s="1"/>
  <c r="Y33" i="8" s="1"/>
  <c r="Z33" i="8" s="1"/>
  <c r="V37" i="8"/>
  <c r="U26" i="8"/>
  <c r="V26" i="8"/>
  <c r="U30" i="8"/>
  <c r="V30" i="8"/>
  <c r="N18" i="8"/>
  <c r="X18" i="8" s="1"/>
  <c r="O18" i="8"/>
  <c r="X20" i="8"/>
  <c r="W20" i="8"/>
  <c r="T20" i="8"/>
  <c r="N39" i="8"/>
  <c r="AC39" i="8" s="1"/>
  <c r="O25" i="8"/>
  <c r="N25" i="8"/>
  <c r="V21" i="8"/>
  <c r="U21" i="8"/>
  <c r="T30" i="8"/>
  <c r="W30" i="8"/>
  <c r="U22" i="8"/>
  <c r="V22" i="8"/>
  <c r="R27" i="8"/>
  <c r="S27" i="8" s="1"/>
  <c r="N27" i="8"/>
  <c r="AD27" i="8" s="1"/>
  <c r="U32" i="8"/>
  <c r="V32" i="8"/>
  <c r="N26" i="8"/>
  <c r="X26" i="8" s="1"/>
  <c r="O26" i="8"/>
  <c r="U20" i="8"/>
  <c r="V20" i="8"/>
  <c r="N31" i="8"/>
  <c r="X8" i="8"/>
  <c r="AD10" i="8"/>
  <c r="Q35" i="8"/>
  <c r="T35" i="8" s="1"/>
  <c r="O21" i="8"/>
  <c r="N21" i="8"/>
  <c r="T18" i="8"/>
  <c r="W18" i="8"/>
  <c r="N37" i="8"/>
  <c r="X37" i="8" s="1"/>
  <c r="T34" i="8"/>
  <c r="W34" i="8"/>
  <c r="X34" i="8"/>
  <c r="W29" i="8"/>
  <c r="S19" i="8"/>
  <c r="O22" i="8"/>
  <c r="N22" i="8"/>
  <c r="Y38" i="8"/>
  <c r="Z38" i="8" s="1"/>
  <c r="N19" i="8"/>
  <c r="U36" i="8"/>
  <c r="V36" i="8"/>
  <c r="T21" i="8"/>
  <c r="W21" i="8"/>
  <c r="X21" i="8"/>
  <c r="V8" i="8"/>
  <c r="Q28" i="8"/>
  <c r="N4" i="8"/>
  <c r="AD4" i="8" s="1"/>
  <c r="R4" i="8"/>
  <c r="S4" i="8" s="1"/>
  <c r="S31" i="8"/>
  <c r="S11" i="8"/>
  <c r="W11" i="8" s="1"/>
  <c r="S36" i="8"/>
  <c r="S23" i="8"/>
  <c r="W38" i="8"/>
  <c r="T38" i="8"/>
  <c r="U27" i="8"/>
  <c r="V27" i="8"/>
  <c r="V33" i="8"/>
  <c r="U33" i="8"/>
  <c r="U18" i="8"/>
  <c r="V18" i="8"/>
  <c r="N23" i="8"/>
  <c r="AC8" i="8"/>
  <c r="X10" i="8"/>
  <c r="N15" i="8"/>
  <c r="AC15" i="8" s="1"/>
  <c r="AC33" i="8"/>
  <c r="Y20" i="8"/>
  <c r="Z20" i="8" s="1"/>
  <c r="Q29" i="8"/>
  <c r="V25" i="8"/>
  <c r="U25" i="8"/>
  <c r="T26" i="8"/>
  <c r="W26" i="8"/>
  <c r="T37" i="8"/>
  <c r="W37" i="8"/>
  <c r="N32" i="8"/>
  <c r="R32" i="8"/>
  <c r="S32" i="8" s="1"/>
  <c r="N29" i="8"/>
  <c r="P29" i="8" s="1"/>
  <c r="Y29" i="8" s="1"/>
  <c r="Z29" i="8" s="1"/>
  <c r="V24" i="8"/>
  <c r="U24" i="8"/>
  <c r="T33" i="8"/>
  <c r="V34" i="8"/>
  <c r="U34" i="8"/>
  <c r="N24" i="8"/>
  <c r="AD24" i="8" s="1"/>
  <c r="R24" i="8"/>
  <c r="S24" i="8" s="1"/>
  <c r="U19" i="8"/>
  <c r="R28" i="8"/>
  <c r="S28" i="8" s="1"/>
  <c r="N28" i="8"/>
  <c r="AD28" i="8" s="1"/>
  <c r="N30" i="8"/>
  <c r="P30" i="8" s="1"/>
  <c r="Y30" i="8" s="1"/>
  <c r="Z30" i="8" s="1"/>
  <c r="AD20" i="8"/>
  <c r="X38" i="8"/>
  <c r="U37" i="8"/>
  <c r="T25" i="8"/>
  <c r="O21" i="7"/>
  <c r="N21" i="7"/>
  <c r="U29" i="7"/>
  <c r="AB22" i="7"/>
  <c r="AE22" i="7" s="1"/>
  <c r="U11" i="7"/>
  <c r="O15" i="7"/>
  <c r="N15" i="7"/>
  <c r="O23" i="7"/>
  <c r="N23" i="7"/>
  <c r="O31" i="7"/>
  <c r="N31" i="7"/>
  <c r="V21" i="7"/>
  <c r="N29" i="7"/>
  <c r="O29" i="7"/>
  <c r="U39" i="7"/>
  <c r="V39" i="7"/>
  <c r="AB20" i="7"/>
  <c r="AE20" i="7" s="1"/>
  <c r="AG20" i="7" s="1"/>
  <c r="O17" i="7"/>
  <c r="N17" i="7"/>
  <c r="O25" i="7"/>
  <c r="N25" i="7"/>
  <c r="N33" i="7"/>
  <c r="O33" i="7"/>
  <c r="U21" i="7"/>
  <c r="V25" i="7"/>
  <c r="V33" i="7"/>
  <c r="X39" i="7"/>
  <c r="AA39" i="7" s="1"/>
  <c r="AF39" i="7" s="1"/>
  <c r="O39" i="7"/>
  <c r="AD39" i="7" s="1"/>
  <c r="O19" i="7"/>
  <c r="N19" i="7"/>
  <c r="N27" i="7"/>
  <c r="O27" i="7"/>
  <c r="O37" i="7"/>
  <c r="N37" i="7"/>
  <c r="U19" i="7"/>
  <c r="U27" i="7"/>
  <c r="V37" i="7"/>
  <c r="T37" i="7"/>
  <c r="U37" i="7"/>
  <c r="U22" i="6"/>
  <c r="O4" i="5"/>
  <c r="AD4" i="5" s="1"/>
  <c r="U12" i="7"/>
  <c r="O12" i="7"/>
  <c r="N12" i="7"/>
  <c r="V12" i="7"/>
  <c r="N11" i="7"/>
  <c r="O11" i="7"/>
  <c r="N10" i="7"/>
  <c r="V10" i="7"/>
  <c r="U10" i="7"/>
  <c r="T10" i="7"/>
  <c r="U9" i="7"/>
  <c r="V9" i="7"/>
  <c r="N9" i="7"/>
  <c r="O9" i="7"/>
  <c r="X8" i="7"/>
  <c r="O8" i="7"/>
  <c r="AD8" i="7" s="1"/>
  <c r="Q8" i="7"/>
  <c r="P8" i="7"/>
  <c r="Y8" i="7" s="1"/>
  <c r="V7" i="7"/>
  <c r="U7" i="7"/>
  <c r="N7" i="7"/>
  <c r="O7" i="7"/>
  <c r="O6" i="7"/>
  <c r="X6" i="7"/>
  <c r="P6" i="7"/>
  <c r="Y6" i="7" s="1"/>
  <c r="Q6" i="7"/>
  <c r="AD6" i="7"/>
  <c r="U5" i="7"/>
  <c r="O5" i="7"/>
  <c r="N5" i="7"/>
  <c r="V5" i="7"/>
  <c r="N5" i="6"/>
  <c r="AD5" i="6" s="1"/>
  <c r="V5" i="6"/>
  <c r="U5" i="6"/>
  <c r="O6" i="6"/>
  <c r="N6" i="6"/>
  <c r="V6" i="6"/>
  <c r="U6" i="6"/>
  <c r="V7" i="6"/>
  <c r="U7" i="6"/>
  <c r="T7" i="6"/>
  <c r="O7" i="6"/>
  <c r="N7" i="6"/>
  <c r="N8" i="6"/>
  <c r="O8" i="6"/>
  <c r="U8" i="6"/>
  <c r="N9" i="6"/>
  <c r="X9" i="6" s="1"/>
  <c r="V9" i="6"/>
  <c r="T9" i="6"/>
  <c r="U9" i="6"/>
  <c r="AD9" i="6"/>
  <c r="N10" i="6"/>
  <c r="O10" i="6"/>
  <c r="T10" i="6"/>
  <c r="U10" i="6"/>
  <c r="V10" i="6"/>
  <c r="U11" i="6"/>
  <c r="O11" i="6"/>
  <c r="N11" i="6"/>
  <c r="P11" i="6" s="1"/>
  <c r="Y11" i="6" s="1"/>
  <c r="Z11" i="6" s="1"/>
  <c r="V11" i="6"/>
  <c r="T11" i="6"/>
  <c r="O12" i="6"/>
  <c r="N12" i="6"/>
  <c r="V12" i="6"/>
  <c r="U12" i="6"/>
  <c r="T12" i="6"/>
  <c r="N14" i="6"/>
  <c r="P14" i="6" s="1"/>
  <c r="Y14" i="6" s="1"/>
  <c r="Z14" i="6" s="1"/>
  <c r="T14" i="6"/>
  <c r="V14" i="6"/>
  <c r="U14" i="6"/>
  <c r="O15" i="6"/>
  <c r="N15" i="6"/>
  <c r="T15" i="6"/>
  <c r="U15" i="6"/>
  <c r="V15" i="6"/>
  <c r="V16" i="6"/>
  <c r="O16" i="6"/>
  <c r="N16" i="6"/>
  <c r="U16" i="6"/>
  <c r="U18" i="6"/>
  <c r="V18" i="6"/>
  <c r="O18" i="6"/>
  <c r="N18" i="6"/>
  <c r="V19" i="6"/>
  <c r="O19" i="6"/>
  <c r="N19" i="6"/>
  <c r="U19" i="6"/>
  <c r="V20" i="6"/>
  <c r="U20" i="6"/>
  <c r="N20" i="6"/>
  <c r="O20" i="6"/>
  <c r="V21" i="6"/>
  <c r="N21" i="6"/>
  <c r="O21" i="6"/>
  <c r="U21" i="6"/>
  <c r="O23" i="6"/>
  <c r="N23" i="6"/>
  <c r="V23" i="6"/>
  <c r="U23" i="6"/>
  <c r="N22" i="6"/>
  <c r="O22" i="6"/>
  <c r="V22" i="6"/>
  <c r="T22" i="6"/>
  <c r="N24" i="6"/>
  <c r="O24" i="6"/>
  <c r="T24" i="6"/>
  <c r="U24" i="6"/>
  <c r="V24" i="6"/>
  <c r="U25" i="6"/>
  <c r="V25" i="6"/>
  <c r="N25" i="6"/>
  <c r="O25" i="6"/>
  <c r="V26" i="6"/>
  <c r="U26" i="6"/>
  <c r="N26" i="6"/>
  <c r="O26" i="6"/>
  <c r="O27" i="6"/>
  <c r="N27" i="6"/>
  <c r="T27" i="6"/>
  <c r="U27" i="6"/>
  <c r="V27" i="6"/>
  <c r="V28" i="6"/>
  <c r="N28" i="6"/>
  <c r="O28" i="6"/>
  <c r="U28" i="6"/>
  <c r="N29" i="6"/>
  <c r="O29" i="6"/>
  <c r="U29" i="6"/>
  <c r="V29" i="6"/>
  <c r="T29" i="6"/>
  <c r="U30" i="6"/>
  <c r="N30" i="6"/>
  <c r="O30" i="6"/>
  <c r="V30" i="6"/>
  <c r="T30" i="6"/>
  <c r="O31" i="6"/>
  <c r="N31" i="6"/>
  <c r="T31" i="6"/>
  <c r="U31" i="6"/>
  <c r="V31" i="6"/>
  <c r="U32" i="6"/>
  <c r="V32" i="6"/>
  <c r="N32" i="6"/>
  <c r="O32" i="6"/>
  <c r="N33" i="6"/>
  <c r="O33" i="6"/>
  <c r="U33" i="6"/>
  <c r="V33" i="6"/>
  <c r="T33" i="6"/>
  <c r="V34" i="6"/>
  <c r="U34" i="6"/>
  <c r="N34" i="6"/>
  <c r="O34" i="6"/>
  <c r="O39" i="6"/>
  <c r="N39" i="6"/>
  <c r="T39" i="6"/>
  <c r="U39" i="6"/>
  <c r="V39" i="6"/>
  <c r="V38" i="6"/>
  <c r="U38" i="6"/>
  <c r="T38" i="6"/>
  <c r="N38" i="6"/>
  <c r="O38" i="6"/>
  <c r="N37" i="6"/>
  <c r="O37" i="6"/>
  <c r="T37" i="6"/>
  <c r="U37" i="6"/>
  <c r="V37" i="6"/>
  <c r="U36" i="6"/>
  <c r="U5" i="5"/>
  <c r="V5" i="5"/>
  <c r="O5" i="5"/>
  <c r="N5" i="5"/>
  <c r="T5" i="5"/>
  <c r="U6" i="5"/>
  <c r="V6" i="5"/>
  <c r="N6" i="5"/>
  <c r="O6" i="5"/>
  <c r="O7" i="5"/>
  <c r="N7" i="5"/>
  <c r="V7" i="5"/>
  <c r="T7" i="5"/>
  <c r="U7" i="5"/>
  <c r="N8" i="5"/>
  <c r="V8" i="5"/>
  <c r="T8" i="5"/>
  <c r="U8" i="5"/>
  <c r="O9" i="5"/>
  <c r="N9" i="5"/>
  <c r="T9" i="5"/>
  <c r="U9" i="5"/>
  <c r="V9" i="5"/>
  <c r="O10" i="5"/>
  <c r="AD10" i="5" s="1"/>
  <c r="AC10" i="5"/>
  <c r="Q10" i="5"/>
  <c r="P10" i="5"/>
  <c r="Y10" i="5" s="1"/>
  <c r="O11" i="5"/>
  <c r="N11" i="5"/>
  <c r="V11" i="5"/>
  <c r="U11" i="5"/>
  <c r="N12" i="5"/>
  <c r="O12" i="5"/>
  <c r="V12" i="5"/>
  <c r="U12" i="5"/>
  <c r="N14" i="5"/>
  <c r="O14" i="5"/>
  <c r="V14" i="5"/>
  <c r="U14" i="5"/>
  <c r="U15" i="5"/>
  <c r="V15" i="5"/>
  <c r="N15" i="5"/>
  <c r="O15" i="5"/>
  <c r="N16" i="5"/>
  <c r="O16" i="5"/>
  <c r="U16" i="5"/>
  <c r="V16" i="5"/>
  <c r="T16" i="5"/>
  <c r="V17" i="5"/>
  <c r="N17" i="5"/>
  <c r="O17" i="5"/>
  <c r="U17" i="5"/>
  <c r="N18" i="5"/>
  <c r="O18" i="5"/>
  <c r="U18" i="5"/>
  <c r="V18" i="5"/>
  <c r="P19" i="5"/>
  <c r="Y19" i="5" s="1"/>
  <c r="O19" i="5"/>
  <c r="AD19" i="5" s="1"/>
  <c r="Q19" i="5"/>
  <c r="U19" i="5" s="1"/>
  <c r="V20" i="5"/>
  <c r="U20" i="5"/>
  <c r="N20" i="5"/>
  <c r="O20" i="5"/>
  <c r="U21" i="5"/>
  <c r="V21" i="5"/>
  <c r="N21" i="5"/>
  <c r="O21" i="5"/>
  <c r="N22" i="5"/>
  <c r="O22" i="5"/>
  <c r="T22" i="5"/>
  <c r="U22" i="5"/>
  <c r="V22" i="5"/>
  <c r="V23" i="5"/>
  <c r="U23" i="5"/>
  <c r="N23" i="5"/>
  <c r="O23" i="5"/>
  <c r="U24" i="5"/>
  <c r="N24" i="5"/>
  <c r="O24" i="5"/>
  <c r="V24" i="5"/>
  <c r="U25" i="5"/>
  <c r="V25" i="5"/>
  <c r="N25" i="5"/>
  <c r="O25" i="5"/>
  <c r="T26" i="5"/>
  <c r="V26" i="5"/>
  <c r="U26" i="5"/>
  <c r="N26" i="5"/>
  <c r="O26" i="5"/>
  <c r="U27" i="5"/>
  <c r="T27" i="5"/>
  <c r="V27" i="5"/>
  <c r="N27" i="5"/>
  <c r="O27" i="5"/>
  <c r="N28" i="5"/>
  <c r="O28" i="5"/>
  <c r="U28" i="5"/>
  <c r="V28" i="5"/>
  <c r="V29" i="5"/>
  <c r="U29" i="5"/>
  <c r="N29" i="5"/>
  <c r="O29" i="5"/>
  <c r="N30" i="5"/>
  <c r="O30" i="5"/>
  <c r="T30" i="5"/>
  <c r="U30" i="5"/>
  <c r="V30" i="5"/>
  <c r="O31" i="5"/>
  <c r="N31" i="5"/>
  <c r="P31" i="5" s="1"/>
  <c r="Y31" i="5" s="1"/>
  <c r="Q31" i="5"/>
  <c r="N32" i="5"/>
  <c r="O32" i="5"/>
  <c r="V32" i="5"/>
  <c r="U32" i="5"/>
  <c r="V33" i="5"/>
  <c r="U33" i="5"/>
  <c r="N33" i="5"/>
  <c r="O33" i="5"/>
  <c r="N34" i="5"/>
  <c r="O34" i="5"/>
  <c r="U34" i="5"/>
  <c r="T34" i="5"/>
  <c r="V34" i="5"/>
  <c r="O39" i="5"/>
  <c r="AD39" i="5" s="1"/>
  <c r="P39" i="5"/>
  <c r="Y39" i="5" s="1"/>
  <c r="Q39" i="5"/>
  <c r="O38" i="5"/>
  <c r="N38" i="5"/>
  <c r="U38" i="5"/>
  <c r="V38" i="5"/>
  <c r="V37" i="5"/>
  <c r="U37" i="5"/>
  <c r="N37" i="5"/>
  <c r="O37" i="5"/>
  <c r="O14" i="3"/>
  <c r="N14" i="3"/>
  <c r="V14" i="3"/>
  <c r="U14" i="3"/>
  <c r="O16" i="3"/>
  <c r="N16" i="3"/>
  <c r="V16" i="3"/>
  <c r="U16" i="3"/>
  <c r="N15" i="3"/>
  <c r="P15" i="3" s="1"/>
  <c r="Y15" i="3" s="1"/>
  <c r="Z15" i="3" s="1"/>
  <c r="N17" i="3"/>
  <c r="O17" i="3"/>
  <c r="O18" i="3"/>
  <c r="N18" i="3"/>
  <c r="U18" i="3"/>
  <c r="V18" i="3"/>
  <c r="V19" i="3"/>
  <c r="V15" i="3"/>
  <c r="T15" i="3"/>
  <c r="U15" i="3"/>
  <c r="U19" i="3"/>
  <c r="V17" i="3"/>
  <c r="U17" i="3"/>
  <c r="T17" i="3"/>
  <c r="O19" i="3"/>
  <c r="N19" i="3"/>
  <c r="N21" i="3"/>
  <c r="P21" i="3" s="1"/>
  <c r="Y21" i="3" s="1"/>
  <c r="O21" i="3"/>
  <c r="V23" i="3"/>
  <c r="U23" i="3"/>
  <c r="N23" i="3"/>
  <c r="O23" i="3"/>
  <c r="N25" i="3"/>
  <c r="AC25" i="3" s="1"/>
  <c r="N27" i="3"/>
  <c r="AD27" i="3" s="1"/>
  <c r="O20" i="3"/>
  <c r="N20" i="3"/>
  <c r="Q21" i="3"/>
  <c r="V20" i="3"/>
  <c r="T20" i="3"/>
  <c r="U20" i="3"/>
  <c r="V24" i="3"/>
  <c r="T24" i="3"/>
  <c r="U24" i="3"/>
  <c r="N22" i="3"/>
  <c r="O22" i="3"/>
  <c r="N24" i="3"/>
  <c r="O24" i="3"/>
  <c r="U22" i="3"/>
  <c r="V22" i="3"/>
  <c r="T22" i="3"/>
  <c r="U29" i="3"/>
  <c r="P29" i="3"/>
  <c r="Y29" i="3" s="1"/>
  <c r="Z29" i="3" s="1"/>
  <c r="X29" i="3"/>
  <c r="V29" i="3"/>
  <c r="O29" i="3"/>
  <c r="AD29" i="3" s="1"/>
  <c r="U30" i="3"/>
  <c r="V31" i="3"/>
  <c r="U31" i="3"/>
  <c r="T31" i="3"/>
  <c r="O31" i="3"/>
  <c r="N31" i="3"/>
  <c r="O26" i="3"/>
  <c r="N26" i="3"/>
  <c r="Q27" i="3"/>
  <c r="Q25" i="3"/>
  <c r="V26" i="3"/>
  <c r="N28" i="3"/>
  <c r="O28" i="3"/>
  <c r="U28" i="3"/>
  <c r="U32" i="3"/>
  <c r="V32" i="3"/>
  <c r="T32" i="3"/>
  <c r="O30" i="3"/>
  <c r="N30" i="3"/>
  <c r="V30" i="3"/>
  <c r="U26" i="3"/>
  <c r="N32" i="3"/>
  <c r="O32" i="3"/>
  <c r="V28" i="3"/>
  <c r="O33" i="3"/>
  <c r="N33" i="3"/>
  <c r="V33" i="3"/>
  <c r="U33" i="3"/>
  <c r="V34" i="3"/>
  <c r="O34" i="3"/>
  <c r="N34" i="3"/>
  <c r="U34" i="3"/>
  <c r="O38" i="3"/>
  <c r="AD38" i="3" s="1"/>
  <c r="AC38" i="3"/>
  <c r="N37" i="3"/>
  <c r="O37" i="3"/>
  <c r="P38" i="3"/>
  <c r="Y38" i="3" s="1"/>
  <c r="Z38" i="3" s="1"/>
  <c r="V37" i="3"/>
  <c r="T37" i="3"/>
  <c r="U37" i="3"/>
  <c r="U38" i="3"/>
  <c r="V38" i="3"/>
  <c r="T38" i="3"/>
  <c r="N39" i="3"/>
  <c r="O39" i="3"/>
  <c r="T39" i="3"/>
  <c r="U39" i="3"/>
  <c r="V39" i="3"/>
  <c r="U9" i="3"/>
  <c r="O11" i="3"/>
  <c r="N11" i="3"/>
  <c r="O6" i="3"/>
  <c r="N6" i="3"/>
  <c r="T6" i="3"/>
  <c r="U6" i="3"/>
  <c r="V6" i="3"/>
  <c r="U11" i="3"/>
  <c r="T11" i="3"/>
  <c r="V11" i="3"/>
  <c r="O5" i="3"/>
  <c r="N5" i="3"/>
  <c r="U5" i="3"/>
  <c r="O8" i="3"/>
  <c r="N8" i="3"/>
  <c r="O7" i="3"/>
  <c r="N7" i="3"/>
  <c r="N10" i="3"/>
  <c r="O10" i="3"/>
  <c r="V5" i="3"/>
  <c r="V10" i="3"/>
  <c r="V7" i="3"/>
  <c r="U7" i="3"/>
  <c r="T7" i="3"/>
  <c r="V8" i="3"/>
  <c r="O9" i="3"/>
  <c r="N9" i="3"/>
  <c r="V9" i="3"/>
  <c r="U8" i="3"/>
  <c r="O12" i="3"/>
  <c r="U12" i="3"/>
  <c r="V12" i="3"/>
  <c r="N12" i="3"/>
  <c r="P36" i="9"/>
  <c r="Y36" i="9" s="1"/>
  <c r="Z36" i="9" s="1"/>
  <c r="O36" i="9"/>
  <c r="AD36" i="9" s="1"/>
  <c r="O38" i="9"/>
  <c r="AD38" i="9" s="1"/>
  <c r="U39" i="9"/>
  <c r="N39" i="9"/>
  <c r="P39" i="9" s="1"/>
  <c r="Y39" i="9" s="1"/>
  <c r="Z39" i="9" s="1"/>
  <c r="T39" i="9"/>
  <c r="V39" i="9"/>
  <c r="AC35" i="9"/>
  <c r="O35" i="9"/>
  <c r="AD35" i="9" s="1"/>
  <c r="P35" i="9"/>
  <c r="Y35" i="9" s="1"/>
  <c r="Q35" i="9"/>
  <c r="U35" i="9" s="1"/>
  <c r="N17" i="8"/>
  <c r="X17" i="8" s="1"/>
  <c r="O34" i="7"/>
  <c r="N34" i="7"/>
  <c r="P34" i="7" s="1"/>
  <c r="Y34" i="7" s="1"/>
  <c r="Q34" i="7"/>
  <c r="U35" i="7"/>
  <c r="O36" i="5"/>
  <c r="N36" i="5"/>
  <c r="V36" i="5"/>
  <c r="U36" i="5"/>
  <c r="U36" i="3"/>
  <c r="N36" i="3"/>
  <c r="AD36" i="3" s="1"/>
  <c r="T36" i="3"/>
  <c r="V36" i="3"/>
  <c r="N36" i="7"/>
  <c r="P36" i="7" s="1"/>
  <c r="Y36" i="7" s="1"/>
  <c r="Z36" i="7" s="1"/>
  <c r="U36" i="7"/>
  <c r="T36" i="7"/>
  <c r="V36" i="7"/>
  <c r="O4" i="7"/>
  <c r="AD4" i="7" s="1"/>
  <c r="AC4" i="7"/>
  <c r="P4" i="7"/>
  <c r="Y4" i="7" s="1"/>
  <c r="Q4" i="7"/>
  <c r="U4" i="7" s="1"/>
  <c r="AO20" i="7"/>
  <c r="AG16" i="7"/>
  <c r="AO16" i="7"/>
  <c r="AG32" i="7"/>
  <c r="AO32" i="7"/>
  <c r="T17" i="8"/>
  <c r="U17" i="8"/>
  <c r="V17" i="8"/>
  <c r="O16" i="8"/>
  <c r="AD16" i="8" s="1"/>
  <c r="AC16" i="8"/>
  <c r="X16" i="8"/>
  <c r="P16" i="8"/>
  <c r="Y16" i="8" s="1"/>
  <c r="Z16" i="8" s="1"/>
  <c r="U16" i="8"/>
  <c r="V16" i="8"/>
  <c r="T16" i="8"/>
  <c r="Q15" i="8"/>
  <c r="P15" i="8"/>
  <c r="Y15" i="8" s="1"/>
  <c r="X15" i="8"/>
  <c r="AD15" i="8"/>
  <c r="Q12" i="8"/>
  <c r="P12" i="8"/>
  <c r="Y12" i="8" s="1"/>
  <c r="AD12" i="8"/>
  <c r="X12" i="8"/>
  <c r="AC12" i="8"/>
  <c r="P11" i="8"/>
  <c r="Y11" i="8" s="1"/>
  <c r="Z11" i="8" s="1"/>
  <c r="V11" i="8"/>
  <c r="U11" i="8"/>
  <c r="O11" i="8"/>
  <c r="AD11" i="8" s="1"/>
  <c r="T10" i="8"/>
  <c r="U10" i="8"/>
  <c r="V10" i="8"/>
  <c r="Z10" i="8"/>
  <c r="T4" i="9"/>
  <c r="V4" i="9"/>
  <c r="U4" i="9"/>
  <c r="Q5" i="9"/>
  <c r="P5" i="9"/>
  <c r="Y5" i="9" s="1"/>
  <c r="X5" i="9"/>
  <c r="AC5" i="9"/>
  <c r="AD5" i="9"/>
  <c r="N6" i="9"/>
  <c r="P6" i="9" s="1"/>
  <c r="Y6" i="9" s="1"/>
  <c r="Z6" i="9" s="1"/>
  <c r="U6" i="9"/>
  <c r="V6" i="9"/>
  <c r="P7" i="9"/>
  <c r="Y7" i="9" s="1"/>
  <c r="Z7" i="9" s="1"/>
  <c r="AC7" i="9"/>
  <c r="AD7" i="9"/>
  <c r="X7" i="9"/>
  <c r="T7" i="9"/>
  <c r="U7" i="9"/>
  <c r="V7" i="9"/>
  <c r="AC8" i="9"/>
  <c r="O8" i="9"/>
  <c r="AD8" i="9" s="1"/>
  <c r="P8" i="9"/>
  <c r="Y8" i="9" s="1"/>
  <c r="Z8" i="9" s="1"/>
  <c r="T8" i="9"/>
  <c r="U8" i="9"/>
  <c r="V8" i="9"/>
  <c r="T9" i="9"/>
  <c r="U9" i="9"/>
  <c r="V9" i="9"/>
  <c r="Z9" i="9"/>
  <c r="AD9" i="9"/>
  <c r="N11" i="9"/>
  <c r="O11" i="9"/>
  <c r="U11" i="9"/>
  <c r="V11" i="9"/>
  <c r="T11" i="9"/>
  <c r="N12" i="9"/>
  <c r="AD12" i="9" s="1"/>
  <c r="Q12" i="9"/>
  <c r="T12" i="9" s="1"/>
  <c r="Q14" i="9"/>
  <c r="P14" i="9"/>
  <c r="Y14" i="9" s="1"/>
  <c r="AC14" i="9"/>
  <c r="X14" i="9"/>
  <c r="AD14" i="9"/>
  <c r="V15" i="9"/>
  <c r="T15" i="9"/>
  <c r="U15" i="9"/>
  <c r="N15" i="9"/>
  <c r="O15" i="9"/>
  <c r="O16" i="9"/>
  <c r="AD16" i="9" s="1"/>
  <c r="P16" i="9"/>
  <c r="Y16" i="9" s="1"/>
  <c r="Z16" i="9" s="1"/>
  <c r="T16" i="9"/>
  <c r="U16" i="9"/>
  <c r="V16" i="9"/>
  <c r="AC16" i="9"/>
  <c r="X16" i="9"/>
  <c r="O17" i="9"/>
  <c r="AC17" i="9"/>
  <c r="V17" i="9"/>
  <c r="U17" i="9"/>
  <c r="P17" i="9"/>
  <c r="Y17" i="9" s="1"/>
  <c r="Z17" i="9" s="1"/>
  <c r="AD17" i="9"/>
  <c r="U18" i="9"/>
  <c r="Z19" i="9"/>
  <c r="T19" i="9"/>
  <c r="U19" i="9"/>
  <c r="V19" i="9"/>
  <c r="AD20" i="9"/>
  <c r="U20" i="9"/>
  <c r="V20" i="9"/>
  <c r="T20" i="9"/>
  <c r="U21" i="9"/>
  <c r="V21" i="9"/>
  <c r="AD21" i="9"/>
  <c r="Q22" i="9"/>
  <c r="T22" i="9" s="1"/>
  <c r="T23" i="9"/>
  <c r="U23" i="9"/>
  <c r="AD23" i="9"/>
  <c r="Z24" i="9"/>
  <c r="T24" i="9"/>
  <c r="V24" i="9"/>
  <c r="U24" i="9"/>
  <c r="Z25" i="9"/>
  <c r="AD25" i="9"/>
  <c r="U25" i="9"/>
  <c r="T25" i="9"/>
  <c r="V25" i="9"/>
  <c r="AD26" i="9"/>
  <c r="X26" i="9"/>
  <c r="AC26" i="9"/>
  <c r="Q26" i="9"/>
  <c r="P26" i="9"/>
  <c r="Y26" i="9" s="1"/>
  <c r="U27" i="9"/>
  <c r="O27" i="9"/>
  <c r="V27" i="9"/>
  <c r="N27" i="9"/>
  <c r="X27" i="9" s="1"/>
  <c r="N28" i="9"/>
  <c r="P28" i="9" s="1"/>
  <c r="Y28" i="9" s="1"/>
  <c r="Z28" i="9" s="1"/>
  <c r="T28" i="9"/>
  <c r="V28" i="9"/>
  <c r="U28" i="9"/>
  <c r="AC28" i="9"/>
  <c r="AC29" i="9"/>
  <c r="O29" i="9"/>
  <c r="AD29" i="9" s="1"/>
  <c r="P29" i="9"/>
  <c r="Y29" i="9" s="1"/>
  <c r="Q29" i="9"/>
  <c r="T30" i="9"/>
  <c r="V30" i="9"/>
  <c r="P30" i="9"/>
  <c r="Y30" i="9" s="1"/>
  <c r="Z30" i="9" s="1"/>
  <c r="X30" i="9"/>
  <c r="AC30" i="9"/>
  <c r="AD30" i="9"/>
  <c r="U31" i="9"/>
  <c r="V31" i="9"/>
  <c r="N31" i="9"/>
  <c r="O31" i="9"/>
  <c r="P32" i="9"/>
  <c r="Y32" i="9" s="1"/>
  <c r="Z32" i="9" s="1"/>
  <c r="T32" i="9"/>
  <c r="U32" i="9"/>
  <c r="V32" i="9"/>
  <c r="AC32" i="9"/>
  <c r="AD32" i="9"/>
  <c r="X32" i="9"/>
  <c r="O33" i="9"/>
  <c r="AD33" i="9" s="1"/>
  <c r="U33" i="9"/>
  <c r="P33" i="9"/>
  <c r="Y33" i="9" s="1"/>
  <c r="Z33" i="9" s="1"/>
  <c r="AC33" i="9"/>
  <c r="V33" i="9"/>
  <c r="U34" i="9"/>
  <c r="V34" i="9"/>
  <c r="T34" i="9"/>
  <c r="Z34" i="9"/>
  <c r="V36" i="9"/>
  <c r="T36" i="9"/>
  <c r="U36" i="9"/>
  <c r="U37" i="9"/>
  <c r="P37" i="9"/>
  <c r="Y37" i="9" s="1"/>
  <c r="Z37" i="9" s="1"/>
  <c r="T37" i="9"/>
  <c r="AC37" i="9"/>
  <c r="V37" i="9"/>
  <c r="O37" i="9"/>
  <c r="AD37" i="9" s="1"/>
  <c r="Q38" i="9"/>
  <c r="P38" i="9"/>
  <c r="Y38" i="9" s="1"/>
  <c r="X38" i="9"/>
  <c r="AC38" i="9"/>
  <c r="O4" i="3"/>
  <c r="N4" i="3"/>
  <c r="T4" i="3"/>
  <c r="U4" i="3"/>
  <c r="V4" i="3"/>
  <c r="AC4" i="5"/>
  <c r="X4" i="5"/>
  <c r="T4" i="5"/>
  <c r="U4" i="5"/>
  <c r="V4" i="5"/>
  <c r="P4" i="5"/>
  <c r="Y4" i="5" s="1"/>
  <c r="Z4" i="5" s="1"/>
  <c r="N4" i="6"/>
  <c r="O4" i="6"/>
  <c r="T4" i="6"/>
  <c r="U4" i="6"/>
  <c r="V4" i="6"/>
  <c r="Q9" i="8"/>
  <c r="P9" i="8"/>
  <c r="Y9" i="8" s="1"/>
  <c r="AD9" i="8"/>
  <c r="X9" i="8"/>
  <c r="AC9" i="8"/>
  <c r="P7" i="8"/>
  <c r="Y7" i="8" s="1"/>
  <c r="Z7" i="8" s="1"/>
  <c r="T7" i="8"/>
  <c r="V7" i="8"/>
  <c r="U7" i="8"/>
  <c r="AC7" i="8"/>
  <c r="AD7" i="8"/>
  <c r="X7" i="8"/>
  <c r="V6" i="8"/>
  <c r="T6" i="8"/>
  <c r="U6" i="8"/>
  <c r="N6" i="8"/>
  <c r="O6" i="8"/>
  <c r="Q5" i="8"/>
  <c r="P5" i="8"/>
  <c r="Y5" i="8" s="1"/>
  <c r="X5" i="8"/>
  <c r="AD5" i="8"/>
  <c r="AC5" i="8"/>
  <c r="U4" i="8"/>
  <c r="V4" i="8"/>
  <c r="V39" i="8"/>
  <c r="P39" i="8"/>
  <c r="Y39" i="8" s="1"/>
  <c r="Z39" i="8" s="1"/>
  <c r="U39" i="8"/>
  <c r="X39" i="8"/>
  <c r="O39" i="8"/>
  <c r="AD39" i="8" s="1"/>
  <c r="X39" i="9"/>
  <c r="AC39" i="9"/>
  <c r="AD39" i="9"/>
  <c r="N34" i="10"/>
  <c r="X34" i="10" s="1"/>
  <c r="Q34" i="10"/>
  <c r="Z33" i="10"/>
  <c r="T33" i="10"/>
  <c r="P32" i="10"/>
  <c r="Y32" i="10" s="1"/>
  <c r="Z32" i="10" s="1"/>
  <c r="T32" i="10"/>
  <c r="U32" i="10"/>
  <c r="V32" i="10"/>
  <c r="AC32" i="10"/>
  <c r="X32" i="10"/>
  <c r="AD32" i="10"/>
  <c r="N31" i="10"/>
  <c r="P31" i="10" s="1"/>
  <c r="Y31" i="10" s="1"/>
  <c r="Z31" i="10" s="1"/>
  <c r="O31" i="10"/>
  <c r="V31" i="10"/>
  <c r="Q30" i="10"/>
  <c r="P30" i="10"/>
  <c r="Y30" i="10" s="1"/>
  <c r="X30" i="10"/>
  <c r="AD30" i="10"/>
  <c r="AC30" i="10"/>
  <c r="U29" i="10"/>
  <c r="P29" i="10"/>
  <c r="Y29" i="10" s="1"/>
  <c r="Z29" i="10" s="1"/>
  <c r="V29" i="10"/>
  <c r="AD29" i="10"/>
  <c r="O28" i="10"/>
  <c r="AD28" i="10" s="1"/>
  <c r="AC28" i="10"/>
  <c r="X28" i="10"/>
  <c r="T28" i="10"/>
  <c r="U28" i="10"/>
  <c r="V28" i="10"/>
  <c r="P28" i="10"/>
  <c r="Y28" i="10" s="1"/>
  <c r="Z28" i="10" s="1"/>
  <c r="V27" i="10"/>
  <c r="U27" i="10"/>
  <c r="N27" i="10"/>
  <c r="O27" i="10"/>
  <c r="Q26" i="10"/>
  <c r="P26" i="10"/>
  <c r="Y26" i="10" s="1"/>
  <c r="X26" i="10"/>
  <c r="AC26" i="10"/>
  <c r="AD26" i="10"/>
  <c r="V38" i="10"/>
  <c r="T38" i="10"/>
  <c r="U38" i="10"/>
  <c r="Z38" i="10"/>
  <c r="AD38" i="10"/>
  <c r="N37" i="10"/>
  <c r="P37" i="10" s="1"/>
  <c r="Y37" i="10" s="1"/>
  <c r="Z37" i="10" s="1"/>
  <c r="T37" i="10"/>
  <c r="U37" i="10"/>
  <c r="V37" i="10"/>
  <c r="P36" i="10"/>
  <c r="Y36" i="10" s="1"/>
  <c r="Q36" i="10"/>
  <c r="AD36" i="10"/>
  <c r="X36" i="10"/>
  <c r="AC36" i="10"/>
  <c r="N25" i="10"/>
  <c r="P25" i="10" s="1"/>
  <c r="Y25" i="10" s="1"/>
  <c r="Z25" i="10" s="1"/>
  <c r="T25" i="10"/>
  <c r="U25" i="10"/>
  <c r="V25" i="10"/>
  <c r="P24" i="10"/>
  <c r="Y24" i="10" s="1"/>
  <c r="Q24" i="10"/>
  <c r="AD24" i="10"/>
  <c r="AC24" i="10"/>
  <c r="X24" i="10"/>
  <c r="O23" i="10"/>
  <c r="AD23" i="10" s="1"/>
  <c r="Q23" i="10"/>
  <c r="P23" i="10"/>
  <c r="Y23" i="10" s="1"/>
  <c r="AC23" i="10"/>
  <c r="X23" i="10"/>
  <c r="U22" i="10"/>
  <c r="V22" i="10"/>
  <c r="T22" i="10"/>
  <c r="AD22" i="10"/>
  <c r="Z22" i="10"/>
  <c r="N21" i="10"/>
  <c r="X21" i="10" s="1"/>
  <c r="Q21" i="10"/>
  <c r="T21" i="10" s="1"/>
  <c r="AD20" i="10"/>
  <c r="X20" i="10"/>
  <c r="AC20" i="10"/>
  <c r="Q20" i="10"/>
  <c r="P20" i="10"/>
  <c r="Y20" i="10" s="1"/>
  <c r="U19" i="10"/>
  <c r="T19" i="10"/>
  <c r="P19" i="10"/>
  <c r="Y19" i="10" s="1"/>
  <c r="Z19" i="10" s="1"/>
  <c r="AC19" i="10"/>
  <c r="V19" i="10"/>
  <c r="O19" i="10"/>
  <c r="AD19" i="10" s="1"/>
  <c r="Z18" i="10"/>
  <c r="U18" i="10"/>
  <c r="T18" i="10"/>
  <c r="V18" i="10"/>
  <c r="N17" i="10"/>
  <c r="P17" i="10" s="1"/>
  <c r="Y17" i="10" s="1"/>
  <c r="Z17" i="10" s="1"/>
  <c r="T17" i="10"/>
  <c r="U17" i="10"/>
  <c r="V17" i="10"/>
  <c r="N16" i="10"/>
  <c r="O16" i="10"/>
  <c r="U16" i="10"/>
  <c r="V16" i="10"/>
  <c r="T16" i="10"/>
  <c r="N15" i="10"/>
  <c r="AD15" i="10" s="1"/>
  <c r="Q15" i="10"/>
  <c r="P14" i="10"/>
  <c r="Y14" i="10" s="1"/>
  <c r="Z14" i="10" s="1"/>
  <c r="T14" i="10"/>
  <c r="U14" i="10"/>
  <c r="V14" i="10"/>
  <c r="AB12" i="10"/>
  <c r="AE12" i="10" s="1"/>
  <c r="AD12" i="10"/>
  <c r="AA12" i="10"/>
  <c r="O11" i="10"/>
  <c r="P11" i="10"/>
  <c r="Y11" i="10" s="1"/>
  <c r="Q11" i="10"/>
  <c r="T11" i="10" s="1"/>
  <c r="AC11" i="10"/>
  <c r="AD11" i="10"/>
  <c r="X11" i="10"/>
  <c r="U10" i="10"/>
  <c r="T10" i="10"/>
  <c r="V10" i="10"/>
  <c r="N10" i="10"/>
  <c r="O10" i="10"/>
  <c r="N9" i="10"/>
  <c r="P9" i="10" s="1"/>
  <c r="Y9" i="10" s="1"/>
  <c r="Q9" i="10"/>
  <c r="V8" i="10"/>
  <c r="O8" i="10"/>
  <c r="AD8" i="10" s="1"/>
  <c r="AC8" i="10"/>
  <c r="U8" i="10"/>
  <c r="P8" i="10"/>
  <c r="Y8" i="10" s="1"/>
  <c r="Z8" i="10" s="1"/>
  <c r="T8" i="10"/>
  <c r="Z7" i="10"/>
  <c r="T7" i="10"/>
  <c r="U7" i="10"/>
  <c r="V7" i="10"/>
  <c r="AC7" i="10"/>
  <c r="X7" i="10"/>
  <c r="AD7" i="10"/>
  <c r="O6" i="10"/>
  <c r="V6" i="10"/>
  <c r="N6" i="10"/>
  <c r="X6" i="10" s="1"/>
  <c r="T5" i="10"/>
  <c r="V5" i="10"/>
  <c r="P5" i="10"/>
  <c r="Y5" i="10" s="1"/>
  <c r="Z5" i="10" s="1"/>
  <c r="X5" i="10"/>
  <c r="AC5" i="10"/>
  <c r="AD5" i="10"/>
  <c r="V4" i="10"/>
  <c r="U4" i="10"/>
  <c r="O4" i="10"/>
  <c r="AD4" i="10" s="1"/>
  <c r="P4" i="10"/>
  <c r="Y4" i="10" s="1"/>
  <c r="Z4" i="10" s="1"/>
  <c r="X4" i="10"/>
  <c r="AB13" i="10"/>
  <c r="AE13" i="10" s="1"/>
  <c r="AA13" i="10"/>
  <c r="AF13" i="10" s="1"/>
  <c r="N35" i="10"/>
  <c r="AC35" i="10" s="1"/>
  <c r="Q35" i="10"/>
  <c r="O39" i="10"/>
  <c r="AD39" i="10" s="1"/>
  <c r="Q39" i="10"/>
  <c r="P39" i="10"/>
  <c r="Y39" i="10" s="1"/>
  <c r="X39" i="10"/>
  <c r="AC39" i="10"/>
  <c r="O13" i="9"/>
  <c r="N13" i="9"/>
  <c r="P13" i="9" s="1"/>
  <c r="Y13" i="9" s="1"/>
  <c r="Q13" i="9"/>
  <c r="N10" i="9"/>
  <c r="P10" i="9" s="1"/>
  <c r="Y10" i="9" s="1"/>
  <c r="Z10" i="9" s="1"/>
  <c r="T10" i="9"/>
  <c r="U10" i="9"/>
  <c r="V10" i="9"/>
  <c r="V35" i="8"/>
  <c r="N35" i="8"/>
  <c r="P35" i="8" s="1"/>
  <c r="Y35" i="8" s="1"/>
  <c r="U35" i="8"/>
  <c r="O13" i="8"/>
  <c r="N13" i="8"/>
  <c r="P13" i="8" s="1"/>
  <c r="Y13" i="8" s="1"/>
  <c r="Q13" i="8"/>
  <c r="P14" i="8"/>
  <c r="Y14" i="8" s="1"/>
  <c r="Z14" i="8" s="1"/>
  <c r="O14" i="8"/>
  <c r="AD14" i="8" s="1"/>
  <c r="T14" i="8"/>
  <c r="U14" i="8"/>
  <c r="V14" i="8"/>
  <c r="AC14" i="8"/>
  <c r="X14" i="8"/>
  <c r="O13" i="7"/>
  <c r="N13" i="7"/>
  <c r="P13" i="7" s="1"/>
  <c r="Y13" i="7" s="1"/>
  <c r="Q13" i="7"/>
  <c r="P35" i="7"/>
  <c r="Y35" i="7" s="1"/>
  <c r="Z35" i="7" s="1"/>
  <c r="X35" i="7"/>
  <c r="O35" i="7"/>
  <c r="AD35" i="7" s="1"/>
  <c r="T35" i="7"/>
  <c r="V35" i="7"/>
  <c r="N35" i="6"/>
  <c r="AC35" i="6" s="1"/>
  <c r="Q35" i="6"/>
  <c r="T36" i="6"/>
  <c r="N36" i="6"/>
  <c r="AD36" i="6" s="1"/>
  <c r="V36" i="6"/>
  <c r="O13" i="6"/>
  <c r="N13" i="6"/>
  <c r="P13" i="6" s="1"/>
  <c r="Y13" i="6" s="1"/>
  <c r="Q13" i="6"/>
  <c r="N17" i="6"/>
  <c r="P17" i="6" s="1"/>
  <c r="Y17" i="6" s="1"/>
  <c r="Q17" i="6"/>
  <c r="U35" i="5"/>
  <c r="O35" i="5"/>
  <c r="AD35" i="5" s="1"/>
  <c r="V35" i="5"/>
  <c r="T35" i="5"/>
  <c r="AC35" i="5"/>
  <c r="X35" i="5"/>
  <c r="P35" i="5"/>
  <c r="Y35" i="5" s="1"/>
  <c r="Z35" i="5" s="1"/>
  <c r="U13" i="5"/>
  <c r="O13" i="5"/>
  <c r="N13" i="5"/>
  <c r="V13" i="5"/>
  <c r="N35" i="3"/>
  <c r="O35" i="3"/>
  <c r="T35" i="3"/>
  <c r="U35" i="3"/>
  <c r="V35" i="3"/>
  <c r="N13" i="3"/>
  <c r="O13" i="3"/>
  <c r="V13" i="3"/>
  <c r="U13" i="3"/>
  <c r="AG18" i="7" l="1"/>
  <c r="AO18" i="7"/>
  <c r="T18" i="9"/>
  <c r="V4" i="7"/>
  <c r="AO22" i="7"/>
  <c r="AB14" i="7"/>
  <c r="AE14" i="7" s="1"/>
  <c r="W5" i="3"/>
  <c r="T5" i="3"/>
  <c r="X20" i="9"/>
  <c r="AC20" i="9"/>
  <c r="AC10" i="9"/>
  <c r="AB39" i="7"/>
  <c r="AE39" i="7" s="1"/>
  <c r="AG39" i="7" s="1"/>
  <c r="V33" i="10"/>
  <c r="AA33" i="10" s="1"/>
  <c r="AF33" i="10" s="1"/>
  <c r="Z18" i="9"/>
  <c r="T39" i="8"/>
  <c r="AA22" i="7"/>
  <c r="AF22" i="7" s="1"/>
  <c r="AG22" i="7" s="1"/>
  <c r="P27" i="3"/>
  <c r="Y27" i="3" s="1"/>
  <c r="U8" i="8"/>
  <c r="T8" i="8"/>
  <c r="AA26" i="7"/>
  <c r="AF26" i="7" s="1"/>
  <c r="AB26" i="7"/>
  <c r="AE26" i="7" s="1"/>
  <c r="AA38" i="7"/>
  <c r="AF38" i="7" s="1"/>
  <c r="AG38" i="7" s="1"/>
  <c r="Z5" i="8"/>
  <c r="X27" i="3"/>
  <c r="AB28" i="7"/>
  <c r="AE28" i="7" s="1"/>
  <c r="AA28" i="7"/>
  <c r="AF28" i="7" s="1"/>
  <c r="AA30" i="7"/>
  <c r="AF30" i="7" s="1"/>
  <c r="AB30" i="7"/>
  <c r="AE30" i="7" s="1"/>
  <c r="Z8" i="8"/>
  <c r="AA24" i="7"/>
  <c r="AF24" i="7" s="1"/>
  <c r="AB24" i="7"/>
  <c r="AE24" i="7" s="1"/>
  <c r="AC27" i="8"/>
  <c r="AG11" i="15"/>
  <c r="AO11" i="15"/>
  <c r="AO29" i="15"/>
  <c r="AG29" i="15"/>
  <c r="AO7" i="15"/>
  <c r="AG7" i="15"/>
  <c r="AO26" i="15"/>
  <c r="AG26" i="15"/>
  <c r="AO17" i="15"/>
  <c r="AG17" i="15"/>
  <c r="AO23" i="15"/>
  <c r="AG23" i="15"/>
  <c r="AG8" i="15"/>
  <c r="AO8" i="15"/>
  <c r="AO5" i="15"/>
  <c r="AG5" i="15"/>
  <c r="AO20" i="15"/>
  <c r="AG20" i="15"/>
  <c r="AO14" i="15"/>
  <c r="AG14" i="15"/>
  <c r="P34" i="10"/>
  <c r="Y34" i="10" s="1"/>
  <c r="V23" i="8"/>
  <c r="U31" i="8"/>
  <c r="AB18" i="8"/>
  <c r="AD33" i="8"/>
  <c r="X33" i="8"/>
  <c r="AA33" i="8" s="1"/>
  <c r="AB21" i="8"/>
  <c r="X36" i="8"/>
  <c r="T36" i="8"/>
  <c r="W36" i="8"/>
  <c r="W4" i="8"/>
  <c r="X4" i="8"/>
  <c r="AC37" i="8"/>
  <c r="P37" i="8"/>
  <c r="Y37" i="8" s="1"/>
  <c r="Z37" i="8" s="1"/>
  <c r="AD37" i="8"/>
  <c r="AD21" i="8"/>
  <c r="P21" i="8"/>
  <c r="Y21" i="8" s="1"/>
  <c r="Z21" i="8" s="1"/>
  <c r="AC21" i="8"/>
  <c r="AD25" i="8"/>
  <c r="P25" i="8"/>
  <c r="Y25" i="8" s="1"/>
  <c r="Z25" i="8" s="1"/>
  <c r="AC25" i="8"/>
  <c r="X25" i="8"/>
  <c r="AB25" i="8" s="1"/>
  <c r="AC30" i="8"/>
  <c r="AD30" i="8"/>
  <c r="AD29" i="8"/>
  <c r="AC29" i="8"/>
  <c r="AB37" i="8"/>
  <c r="U29" i="8"/>
  <c r="V29" i="8"/>
  <c r="AD23" i="8"/>
  <c r="AC23" i="8"/>
  <c r="AA38" i="8"/>
  <c r="AF38" i="8" s="1"/>
  <c r="P4" i="8"/>
  <c r="Y4" i="8" s="1"/>
  <c r="Z4" i="8" s="1"/>
  <c r="AC4" i="8"/>
  <c r="AA21" i="8"/>
  <c r="AD19" i="8"/>
  <c r="AC19" i="8"/>
  <c r="P19" i="8"/>
  <c r="Y19" i="8" s="1"/>
  <c r="Z19" i="8" s="1"/>
  <c r="T19" i="8"/>
  <c r="W19" i="8"/>
  <c r="X19" i="8"/>
  <c r="AA20" i="8"/>
  <c r="AF20" i="8" s="1"/>
  <c r="X30" i="8"/>
  <c r="AA30" i="8" s="1"/>
  <c r="T4" i="8"/>
  <c r="X11" i="8"/>
  <c r="AC28" i="8"/>
  <c r="P28" i="8"/>
  <c r="Y28" i="8" s="1"/>
  <c r="Z28" i="8" s="1"/>
  <c r="X24" i="8"/>
  <c r="W24" i="8"/>
  <c r="T24" i="8"/>
  <c r="W32" i="8"/>
  <c r="T32" i="8"/>
  <c r="X32" i="8"/>
  <c r="AA25" i="8"/>
  <c r="P23" i="8"/>
  <c r="Y23" i="8" s="1"/>
  <c r="Z23" i="8" s="1"/>
  <c r="W23" i="8"/>
  <c r="T23" i="8"/>
  <c r="X23" i="8"/>
  <c r="X31" i="8"/>
  <c r="T31" i="8"/>
  <c r="W31" i="8"/>
  <c r="V28" i="8"/>
  <c r="U28" i="8"/>
  <c r="X29" i="8"/>
  <c r="AA34" i="8"/>
  <c r="AF34" i="8" s="1"/>
  <c r="AB34" i="8"/>
  <c r="AE34" i="8" s="1"/>
  <c r="AB20" i="8"/>
  <c r="AE20" i="8" s="1"/>
  <c r="AA26" i="8"/>
  <c r="Z35" i="8"/>
  <c r="AB38" i="8"/>
  <c r="AE38" i="8" s="1"/>
  <c r="W28" i="8"/>
  <c r="X28" i="8"/>
  <c r="T28" i="8"/>
  <c r="AC24" i="8"/>
  <c r="P24" i="8"/>
  <c r="Y24" i="8" s="1"/>
  <c r="Z24" i="8" s="1"/>
  <c r="AC32" i="8"/>
  <c r="P32" i="8"/>
  <c r="Y32" i="8" s="1"/>
  <c r="Z32" i="8" s="1"/>
  <c r="AD32" i="8"/>
  <c r="AB26" i="8"/>
  <c r="AA18" i="8"/>
  <c r="P27" i="8"/>
  <c r="Y27" i="8" s="1"/>
  <c r="Z27" i="8" s="1"/>
  <c r="AC22" i="8"/>
  <c r="AD22" i="8"/>
  <c r="X22" i="8"/>
  <c r="AB22" i="8" s="1"/>
  <c r="T29" i="8"/>
  <c r="P22" i="8"/>
  <c r="Y22" i="8" s="1"/>
  <c r="Z22" i="8" s="1"/>
  <c r="AD31" i="8"/>
  <c r="AC31" i="8"/>
  <c r="P31" i="8"/>
  <c r="Y31" i="8" s="1"/>
  <c r="Z31" i="8" s="1"/>
  <c r="AC26" i="8"/>
  <c r="P26" i="8"/>
  <c r="Y26" i="8" s="1"/>
  <c r="Z26" i="8" s="1"/>
  <c r="AD26" i="8"/>
  <c r="T27" i="8"/>
  <c r="W27" i="8"/>
  <c r="X27" i="8"/>
  <c r="AB27" i="8" s="1"/>
  <c r="AA37" i="8"/>
  <c r="AC18" i="8"/>
  <c r="AD18" i="8"/>
  <c r="P18" i="8"/>
  <c r="Y18" i="8" s="1"/>
  <c r="Z18" i="8" s="1"/>
  <c r="T11" i="8"/>
  <c r="X19" i="7"/>
  <c r="AB19" i="7" s="1"/>
  <c r="AC19" i="7"/>
  <c r="P19" i="7"/>
  <c r="Y19" i="7" s="1"/>
  <c r="Z19" i="7" s="1"/>
  <c r="AD19" i="7"/>
  <c r="X29" i="7"/>
  <c r="AA29" i="7" s="1"/>
  <c r="AC29" i="7"/>
  <c r="P29" i="7"/>
  <c r="Y29" i="7" s="1"/>
  <c r="Z29" i="7" s="1"/>
  <c r="AD29" i="7"/>
  <c r="X23" i="7"/>
  <c r="AA23" i="7" s="1"/>
  <c r="AC23" i="7"/>
  <c r="AD23" i="7"/>
  <c r="P23" i="7"/>
  <c r="Y23" i="7" s="1"/>
  <c r="Z23" i="7" s="1"/>
  <c r="X21" i="7"/>
  <c r="AA21" i="7" s="1"/>
  <c r="AD21" i="7"/>
  <c r="P21" i="7"/>
  <c r="Y21" i="7" s="1"/>
  <c r="Z21" i="7" s="1"/>
  <c r="AC21" i="7"/>
  <c r="AB33" i="7"/>
  <c r="AC17" i="7"/>
  <c r="X17" i="7"/>
  <c r="P17" i="7"/>
  <c r="Y17" i="7" s="1"/>
  <c r="Z17" i="7" s="1"/>
  <c r="AD17" i="7"/>
  <c r="AO38" i="7"/>
  <c r="AC33" i="7"/>
  <c r="X33" i="7"/>
  <c r="P33" i="7"/>
  <c r="Y33" i="7" s="1"/>
  <c r="Z33" i="7" s="1"/>
  <c r="AD33" i="7"/>
  <c r="X31" i="7"/>
  <c r="AA31" i="7" s="1"/>
  <c r="AC31" i="7"/>
  <c r="P31" i="7"/>
  <c r="Y31" i="7" s="1"/>
  <c r="Z31" i="7" s="1"/>
  <c r="AD31" i="7"/>
  <c r="X15" i="7"/>
  <c r="AA15" i="7" s="1"/>
  <c r="P15" i="7"/>
  <c r="Y15" i="7" s="1"/>
  <c r="Z15" i="7" s="1"/>
  <c r="AC15" i="7"/>
  <c r="AD15" i="7"/>
  <c r="AD37" i="7"/>
  <c r="AC37" i="7"/>
  <c r="X37" i="7"/>
  <c r="AB37" i="7" s="1"/>
  <c r="P37" i="7"/>
  <c r="Y37" i="7" s="1"/>
  <c r="Z37" i="7" s="1"/>
  <c r="AA33" i="7"/>
  <c r="X27" i="7"/>
  <c r="AB27" i="7" s="1"/>
  <c r="AC27" i="7"/>
  <c r="P27" i="7"/>
  <c r="Y27" i="7" s="1"/>
  <c r="Z27" i="7" s="1"/>
  <c r="AD27" i="7"/>
  <c r="P25" i="7"/>
  <c r="Y25" i="7" s="1"/>
  <c r="Z25" i="7" s="1"/>
  <c r="AC25" i="7"/>
  <c r="AD25" i="7"/>
  <c r="X25" i="7"/>
  <c r="AA25" i="7" s="1"/>
  <c r="AB29" i="7"/>
  <c r="X12" i="7"/>
  <c r="AB12" i="7" s="1"/>
  <c r="AC12" i="7"/>
  <c r="AD12" i="7"/>
  <c r="P12" i="7"/>
  <c r="Y12" i="7" s="1"/>
  <c r="Z12" i="7" s="1"/>
  <c r="X11" i="7"/>
  <c r="AB11" i="7" s="1"/>
  <c r="AC11" i="7"/>
  <c r="P11" i="7"/>
  <c r="Y11" i="7" s="1"/>
  <c r="Z11" i="7" s="1"/>
  <c r="AD11" i="7"/>
  <c r="AD10" i="7"/>
  <c r="AC10" i="7"/>
  <c r="P10" i="7"/>
  <c r="Y10" i="7" s="1"/>
  <c r="Z10" i="7" s="1"/>
  <c r="X10" i="7"/>
  <c r="AB10" i="7" s="1"/>
  <c r="AD9" i="7"/>
  <c r="AC9" i="7"/>
  <c r="X9" i="7"/>
  <c r="P9" i="7"/>
  <c r="Y9" i="7" s="1"/>
  <c r="Z9" i="7" s="1"/>
  <c r="Z8" i="7"/>
  <c r="T8" i="7"/>
  <c r="U8" i="7"/>
  <c r="V8" i="7"/>
  <c r="X7" i="7"/>
  <c r="AA7" i="7" s="1"/>
  <c r="P7" i="7"/>
  <c r="Y7" i="7" s="1"/>
  <c r="Z7" i="7" s="1"/>
  <c r="AC7" i="7"/>
  <c r="AD7" i="7"/>
  <c r="U6" i="7"/>
  <c r="V6" i="7"/>
  <c r="T6" i="7"/>
  <c r="Z6" i="7"/>
  <c r="AC5" i="7"/>
  <c r="P5" i="7"/>
  <c r="Y5" i="7" s="1"/>
  <c r="Z5" i="7" s="1"/>
  <c r="X5" i="7"/>
  <c r="AB5" i="7" s="1"/>
  <c r="AD5" i="7"/>
  <c r="X5" i="6"/>
  <c r="AA5" i="6" s="1"/>
  <c r="AC5" i="6"/>
  <c r="P5" i="6"/>
  <c r="Y5" i="6" s="1"/>
  <c r="Z5" i="6" s="1"/>
  <c r="X6" i="6"/>
  <c r="AB6" i="6" s="1"/>
  <c r="AD6" i="6"/>
  <c r="P6" i="6"/>
  <c r="Y6" i="6" s="1"/>
  <c r="Z6" i="6" s="1"/>
  <c r="AC6" i="6"/>
  <c r="AA6" i="6"/>
  <c r="AD7" i="6"/>
  <c r="AC7" i="6"/>
  <c r="X7" i="6"/>
  <c r="AB7" i="6" s="1"/>
  <c r="P7" i="6"/>
  <c r="Y7" i="6" s="1"/>
  <c r="Z7" i="6" s="1"/>
  <c r="AC8" i="6"/>
  <c r="X8" i="6"/>
  <c r="AA8" i="6" s="1"/>
  <c r="AD8" i="6"/>
  <c r="P8" i="6"/>
  <c r="Y8" i="6" s="1"/>
  <c r="Z8" i="6" s="1"/>
  <c r="P9" i="6"/>
  <c r="Y9" i="6" s="1"/>
  <c r="Z9" i="6" s="1"/>
  <c r="AC9" i="6"/>
  <c r="AB9" i="6"/>
  <c r="AA9" i="6"/>
  <c r="AC10" i="6"/>
  <c r="X10" i="6"/>
  <c r="AB10" i="6" s="1"/>
  <c r="AD10" i="6"/>
  <c r="P10" i="6"/>
  <c r="Y10" i="6" s="1"/>
  <c r="Z10" i="6" s="1"/>
  <c r="AC11" i="6"/>
  <c r="X11" i="6"/>
  <c r="AA11" i="6" s="1"/>
  <c r="AD11" i="6"/>
  <c r="AC12" i="6"/>
  <c r="X12" i="6"/>
  <c r="AA12" i="6" s="1"/>
  <c r="P12" i="6"/>
  <c r="Y12" i="6" s="1"/>
  <c r="Z12" i="6" s="1"/>
  <c r="AD12" i="6"/>
  <c r="AC14" i="6"/>
  <c r="X14" i="6"/>
  <c r="AA14" i="6" s="1"/>
  <c r="AD14" i="6"/>
  <c r="X15" i="6"/>
  <c r="AA15" i="6" s="1"/>
  <c r="AD15" i="6"/>
  <c r="AC15" i="6"/>
  <c r="P15" i="6"/>
  <c r="Y15" i="6" s="1"/>
  <c r="Z15" i="6" s="1"/>
  <c r="AC16" i="6"/>
  <c r="X16" i="6"/>
  <c r="AA16" i="6" s="1"/>
  <c r="P16" i="6"/>
  <c r="Y16" i="6" s="1"/>
  <c r="Z16" i="6" s="1"/>
  <c r="AD16" i="6"/>
  <c r="Z17" i="6"/>
  <c r="AD18" i="6"/>
  <c r="AC18" i="6"/>
  <c r="X18" i="6"/>
  <c r="P18" i="6"/>
  <c r="Y18" i="6" s="1"/>
  <c r="Z18" i="6" s="1"/>
  <c r="AC19" i="6"/>
  <c r="X19" i="6"/>
  <c r="AA19" i="6" s="1"/>
  <c r="AD19" i="6"/>
  <c r="P19" i="6"/>
  <c r="Y19" i="6" s="1"/>
  <c r="Z19" i="6" s="1"/>
  <c r="P20" i="6"/>
  <c r="Y20" i="6" s="1"/>
  <c r="Z20" i="6" s="1"/>
  <c r="AD20" i="6"/>
  <c r="AC20" i="6"/>
  <c r="X20" i="6"/>
  <c r="AB20" i="6" s="1"/>
  <c r="AC21" i="6"/>
  <c r="X21" i="6"/>
  <c r="AA21" i="6" s="1"/>
  <c r="AD21" i="6"/>
  <c r="P21" i="6"/>
  <c r="Y21" i="6" s="1"/>
  <c r="Z21" i="6" s="1"/>
  <c r="AC23" i="6"/>
  <c r="X23" i="6"/>
  <c r="AA23" i="6" s="1"/>
  <c r="AD23" i="6"/>
  <c r="P23" i="6"/>
  <c r="Y23" i="6" s="1"/>
  <c r="Z23" i="6" s="1"/>
  <c r="AC22" i="6"/>
  <c r="P22" i="6"/>
  <c r="Y22" i="6" s="1"/>
  <c r="Z22" i="6" s="1"/>
  <c r="X22" i="6"/>
  <c r="AB22" i="6" s="1"/>
  <c r="AD22" i="6"/>
  <c r="AD24" i="6"/>
  <c r="X24" i="6"/>
  <c r="AB24" i="6" s="1"/>
  <c r="P24" i="6"/>
  <c r="Y24" i="6" s="1"/>
  <c r="Z24" i="6" s="1"/>
  <c r="AC24" i="6"/>
  <c r="AC25" i="6"/>
  <c r="X25" i="6"/>
  <c r="AA25" i="6" s="1"/>
  <c r="AD25" i="6"/>
  <c r="P25" i="6"/>
  <c r="Y25" i="6" s="1"/>
  <c r="Z25" i="6" s="1"/>
  <c r="AD26" i="6"/>
  <c r="AC26" i="6"/>
  <c r="P26" i="6"/>
  <c r="Y26" i="6" s="1"/>
  <c r="Z26" i="6" s="1"/>
  <c r="X26" i="6"/>
  <c r="AC27" i="6"/>
  <c r="X27" i="6"/>
  <c r="AA27" i="6" s="1"/>
  <c r="P27" i="6"/>
  <c r="Y27" i="6" s="1"/>
  <c r="Z27" i="6" s="1"/>
  <c r="AD27" i="6"/>
  <c r="AD28" i="6"/>
  <c r="AC28" i="6"/>
  <c r="P28" i="6"/>
  <c r="Y28" i="6" s="1"/>
  <c r="Z28" i="6" s="1"/>
  <c r="X28" i="6"/>
  <c r="AC29" i="6"/>
  <c r="X29" i="6"/>
  <c r="AB29" i="6" s="1"/>
  <c r="AD29" i="6"/>
  <c r="P29" i="6"/>
  <c r="Y29" i="6" s="1"/>
  <c r="Z29" i="6" s="1"/>
  <c r="AC30" i="6"/>
  <c r="AD30" i="6"/>
  <c r="P30" i="6"/>
  <c r="Y30" i="6" s="1"/>
  <c r="Z30" i="6" s="1"/>
  <c r="X30" i="6"/>
  <c r="AB30" i="6" s="1"/>
  <c r="AC31" i="6"/>
  <c r="X31" i="6"/>
  <c r="AA31" i="6" s="1"/>
  <c r="AD31" i="6"/>
  <c r="P31" i="6"/>
  <c r="Y31" i="6" s="1"/>
  <c r="Z31" i="6" s="1"/>
  <c r="AC32" i="6"/>
  <c r="P32" i="6"/>
  <c r="Y32" i="6" s="1"/>
  <c r="Z32" i="6" s="1"/>
  <c r="AD32" i="6"/>
  <c r="X32" i="6"/>
  <c r="AC33" i="6"/>
  <c r="X33" i="6"/>
  <c r="AB33" i="6" s="1"/>
  <c r="AD33" i="6"/>
  <c r="P33" i="6"/>
  <c r="Y33" i="6" s="1"/>
  <c r="Z33" i="6" s="1"/>
  <c r="AC34" i="6"/>
  <c r="P34" i="6"/>
  <c r="Y34" i="6" s="1"/>
  <c r="Z34" i="6" s="1"/>
  <c r="X34" i="6"/>
  <c r="AD34" i="6"/>
  <c r="AD39" i="6"/>
  <c r="AC39" i="6"/>
  <c r="X39" i="6"/>
  <c r="AB39" i="6" s="1"/>
  <c r="P39" i="6"/>
  <c r="Y39" i="6" s="1"/>
  <c r="Z39" i="6" s="1"/>
  <c r="AD38" i="6"/>
  <c r="AC38" i="6"/>
  <c r="P38" i="6"/>
  <c r="Y38" i="6" s="1"/>
  <c r="Z38" i="6" s="1"/>
  <c r="X38" i="6"/>
  <c r="AA38" i="6" s="1"/>
  <c r="AD37" i="6"/>
  <c r="AC37" i="6"/>
  <c r="X37" i="6"/>
  <c r="AA37" i="6" s="1"/>
  <c r="P37" i="6"/>
  <c r="Y37" i="6" s="1"/>
  <c r="Z37" i="6" s="1"/>
  <c r="AD5" i="5"/>
  <c r="AC5" i="5"/>
  <c r="X5" i="5"/>
  <c r="AB5" i="5" s="1"/>
  <c r="P5" i="5"/>
  <c r="Y5" i="5" s="1"/>
  <c r="Z5" i="5" s="1"/>
  <c r="X6" i="5"/>
  <c r="AA6" i="5" s="1"/>
  <c r="AD6" i="5"/>
  <c r="AC6" i="5"/>
  <c r="P6" i="5"/>
  <c r="Y6" i="5" s="1"/>
  <c r="Z6" i="5" s="1"/>
  <c r="AC7" i="5"/>
  <c r="X7" i="5"/>
  <c r="AA7" i="5" s="1"/>
  <c r="AD7" i="5"/>
  <c r="P7" i="5"/>
  <c r="Y7" i="5" s="1"/>
  <c r="Z7" i="5" s="1"/>
  <c r="X8" i="5"/>
  <c r="AB8" i="5" s="1"/>
  <c r="AD8" i="5"/>
  <c r="P8" i="5"/>
  <c r="Y8" i="5" s="1"/>
  <c r="Z8" i="5" s="1"/>
  <c r="AC8" i="5"/>
  <c r="AD9" i="5"/>
  <c r="AC9" i="5"/>
  <c r="P9" i="5"/>
  <c r="Y9" i="5" s="1"/>
  <c r="Z9" i="5" s="1"/>
  <c r="X9" i="5"/>
  <c r="Z10" i="5"/>
  <c r="U10" i="5"/>
  <c r="V10" i="5"/>
  <c r="T10" i="5"/>
  <c r="X11" i="5"/>
  <c r="AA11" i="5" s="1"/>
  <c r="P11" i="5"/>
  <c r="Y11" i="5" s="1"/>
  <c r="Z11" i="5" s="1"/>
  <c r="AD11" i="5"/>
  <c r="AC11" i="5"/>
  <c r="AD12" i="5"/>
  <c r="AC12" i="5"/>
  <c r="P12" i="5"/>
  <c r="Y12" i="5" s="1"/>
  <c r="Z12" i="5" s="1"/>
  <c r="X12" i="5"/>
  <c r="AA12" i="5" s="1"/>
  <c r="P14" i="5"/>
  <c r="Y14" i="5" s="1"/>
  <c r="Z14" i="5" s="1"/>
  <c r="AD14" i="5"/>
  <c r="X14" i="5"/>
  <c r="AC14" i="5"/>
  <c r="AC15" i="5"/>
  <c r="P15" i="5"/>
  <c r="Y15" i="5" s="1"/>
  <c r="Z15" i="5" s="1"/>
  <c r="AD15" i="5"/>
  <c r="X15" i="5"/>
  <c r="AC16" i="5"/>
  <c r="X16" i="5"/>
  <c r="AB16" i="5" s="1"/>
  <c r="AD16" i="5"/>
  <c r="P16" i="5"/>
  <c r="Y16" i="5" s="1"/>
  <c r="Z16" i="5" s="1"/>
  <c r="AD17" i="5"/>
  <c r="AC17" i="5"/>
  <c r="X17" i="5"/>
  <c r="AA17" i="5" s="1"/>
  <c r="P17" i="5"/>
  <c r="Y17" i="5" s="1"/>
  <c r="Z17" i="5" s="1"/>
  <c r="X18" i="5"/>
  <c r="AA18" i="5" s="1"/>
  <c r="P18" i="5"/>
  <c r="Y18" i="5" s="1"/>
  <c r="Z18" i="5" s="1"/>
  <c r="AD18" i="5"/>
  <c r="AC18" i="5"/>
  <c r="Z19" i="5"/>
  <c r="V19" i="5"/>
  <c r="T19" i="5"/>
  <c r="X20" i="5"/>
  <c r="AA20" i="5" s="1"/>
  <c r="P20" i="5"/>
  <c r="Y20" i="5" s="1"/>
  <c r="Z20" i="5" s="1"/>
  <c r="AD20" i="5"/>
  <c r="AC20" i="5"/>
  <c r="AC21" i="5"/>
  <c r="P21" i="5"/>
  <c r="Y21" i="5" s="1"/>
  <c r="Z21" i="5" s="1"/>
  <c r="AD21" i="5"/>
  <c r="X21" i="5"/>
  <c r="AD22" i="5"/>
  <c r="AC22" i="5"/>
  <c r="X22" i="5"/>
  <c r="AA22" i="5" s="1"/>
  <c r="P22" i="5"/>
  <c r="Y22" i="5" s="1"/>
  <c r="Z22" i="5" s="1"/>
  <c r="X23" i="5"/>
  <c r="AB23" i="5" s="1"/>
  <c r="AC23" i="5"/>
  <c r="P23" i="5"/>
  <c r="Y23" i="5" s="1"/>
  <c r="Z23" i="5" s="1"/>
  <c r="AD23" i="5"/>
  <c r="X24" i="5"/>
  <c r="AB24" i="5" s="1"/>
  <c r="P24" i="5"/>
  <c r="Y24" i="5" s="1"/>
  <c r="Z24" i="5" s="1"/>
  <c r="AD24" i="5"/>
  <c r="AC24" i="5"/>
  <c r="P25" i="5"/>
  <c r="Y25" i="5" s="1"/>
  <c r="Z25" i="5" s="1"/>
  <c r="AC25" i="5"/>
  <c r="X25" i="5"/>
  <c r="AD25" i="5"/>
  <c r="X26" i="5"/>
  <c r="AA26" i="5" s="1"/>
  <c r="AD26" i="5"/>
  <c r="AC26" i="5"/>
  <c r="P26" i="5"/>
  <c r="Y26" i="5" s="1"/>
  <c r="Z26" i="5" s="1"/>
  <c r="X27" i="5"/>
  <c r="AA27" i="5" s="1"/>
  <c r="P27" i="5"/>
  <c r="Y27" i="5" s="1"/>
  <c r="Z27" i="5" s="1"/>
  <c r="AC27" i="5"/>
  <c r="AD27" i="5"/>
  <c r="X28" i="5"/>
  <c r="AA28" i="5" s="1"/>
  <c r="P28" i="5"/>
  <c r="Y28" i="5" s="1"/>
  <c r="Z28" i="5" s="1"/>
  <c r="AC28" i="5"/>
  <c r="AD28" i="5"/>
  <c r="AC29" i="5"/>
  <c r="P29" i="5"/>
  <c r="Y29" i="5" s="1"/>
  <c r="Z29" i="5" s="1"/>
  <c r="X29" i="5"/>
  <c r="AD29" i="5"/>
  <c r="X30" i="5"/>
  <c r="AA30" i="5" s="1"/>
  <c r="AC30" i="5"/>
  <c r="AD30" i="5"/>
  <c r="P30" i="5"/>
  <c r="Y30" i="5" s="1"/>
  <c r="Z30" i="5" s="1"/>
  <c r="AC31" i="5"/>
  <c r="AD31" i="5"/>
  <c r="X31" i="5"/>
  <c r="Z31" i="5"/>
  <c r="V31" i="5"/>
  <c r="T31" i="5"/>
  <c r="U31" i="5"/>
  <c r="AD32" i="5"/>
  <c r="X32" i="5"/>
  <c r="AB32" i="5" s="1"/>
  <c r="AC32" i="5"/>
  <c r="P32" i="5"/>
  <c r="Y32" i="5" s="1"/>
  <c r="Z32" i="5" s="1"/>
  <c r="AC33" i="5"/>
  <c r="P33" i="5"/>
  <c r="Y33" i="5" s="1"/>
  <c r="Z33" i="5" s="1"/>
  <c r="AD33" i="5"/>
  <c r="X33" i="5"/>
  <c r="AB33" i="5" s="1"/>
  <c r="AC34" i="5"/>
  <c r="X34" i="5"/>
  <c r="AA34" i="5" s="1"/>
  <c r="AD34" i="5"/>
  <c r="P34" i="5"/>
  <c r="Y34" i="5" s="1"/>
  <c r="Z34" i="5" s="1"/>
  <c r="Z39" i="5"/>
  <c r="U39" i="5"/>
  <c r="T39" i="5"/>
  <c r="V39" i="5"/>
  <c r="AC38" i="5"/>
  <c r="X38" i="5"/>
  <c r="AB38" i="5" s="1"/>
  <c r="AD38" i="5"/>
  <c r="P38" i="5"/>
  <c r="Y38" i="5" s="1"/>
  <c r="Z38" i="5" s="1"/>
  <c r="X37" i="5"/>
  <c r="AB37" i="5" s="1"/>
  <c r="P37" i="5"/>
  <c r="Y37" i="5" s="1"/>
  <c r="Z37" i="5" s="1"/>
  <c r="AC37" i="5"/>
  <c r="AD37" i="5"/>
  <c r="AC14" i="3"/>
  <c r="X14" i="3"/>
  <c r="AA14" i="3" s="1"/>
  <c r="AD14" i="3"/>
  <c r="P14" i="3"/>
  <c r="Y14" i="3" s="1"/>
  <c r="Z14" i="3" s="1"/>
  <c r="AC16" i="3"/>
  <c r="X16" i="3"/>
  <c r="AB16" i="3" s="1"/>
  <c r="P16" i="3"/>
  <c r="Y16" i="3" s="1"/>
  <c r="Z16" i="3" s="1"/>
  <c r="AD16" i="3"/>
  <c r="AC15" i="3"/>
  <c r="X15" i="3"/>
  <c r="AA15" i="3" s="1"/>
  <c r="AD15" i="3"/>
  <c r="P17" i="3"/>
  <c r="Y17" i="3" s="1"/>
  <c r="Z17" i="3" s="1"/>
  <c r="AC17" i="3"/>
  <c r="X17" i="3"/>
  <c r="AB17" i="3" s="1"/>
  <c r="AD17" i="3"/>
  <c r="AC18" i="3"/>
  <c r="X18" i="3"/>
  <c r="AA18" i="3" s="1"/>
  <c r="AD18" i="3"/>
  <c r="P18" i="3"/>
  <c r="Y18" i="3" s="1"/>
  <c r="Z18" i="3" s="1"/>
  <c r="AD19" i="3"/>
  <c r="P19" i="3"/>
  <c r="Y19" i="3" s="1"/>
  <c r="Z19" i="3" s="1"/>
  <c r="X19" i="3"/>
  <c r="AC19" i="3"/>
  <c r="Z21" i="3"/>
  <c r="AC21" i="3"/>
  <c r="AD21" i="3"/>
  <c r="X21" i="3"/>
  <c r="P23" i="3"/>
  <c r="Y23" i="3" s="1"/>
  <c r="Z23" i="3" s="1"/>
  <c r="X23" i="3"/>
  <c r="AD23" i="3"/>
  <c r="AC23" i="3"/>
  <c r="X25" i="3"/>
  <c r="P25" i="3"/>
  <c r="Y25" i="3" s="1"/>
  <c r="AD25" i="3"/>
  <c r="AC27" i="3"/>
  <c r="AD24" i="3"/>
  <c r="AC24" i="3"/>
  <c r="P24" i="3"/>
  <c r="Y24" i="3" s="1"/>
  <c r="Z24" i="3" s="1"/>
  <c r="X24" i="3"/>
  <c r="AB24" i="3" s="1"/>
  <c r="AD20" i="3"/>
  <c r="AC20" i="3"/>
  <c r="X20" i="3"/>
  <c r="AA20" i="3" s="1"/>
  <c r="P20" i="3"/>
  <c r="Y20" i="3" s="1"/>
  <c r="Z20" i="3" s="1"/>
  <c r="AC22" i="3"/>
  <c r="X22" i="3"/>
  <c r="AA22" i="3" s="1"/>
  <c r="AD22" i="3"/>
  <c r="P22" i="3"/>
  <c r="Y22" i="3" s="1"/>
  <c r="Z22" i="3" s="1"/>
  <c r="U21" i="3"/>
  <c r="T21" i="3"/>
  <c r="V21" i="3"/>
  <c r="AA29" i="3"/>
  <c r="AF29" i="3" s="1"/>
  <c r="AB29" i="3"/>
  <c r="AE29" i="3" s="1"/>
  <c r="AC31" i="3"/>
  <c r="X31" i="3"/>
  <c r="AB31" i="3" s="1"/>
  <c r="AD31" i="3"/>
  <c r="P31" i="3"/>
  <c r="Y31" i="3" s="1"/>
  <c r="Z31" i="3" s="1"/>
  <c r="U25" i="3"/>
  <c r="T25" i="3"/>
  <c r="V25" i="3"/>
  <c r="P28" i="3"/>
  <c r="Y28" i="3" s="1"/>
  <c r="Z28" i="3" s="1"/>
  <c r="AC28" i="3"/>
  <c r="X28" i="3"/>
  <c r="AD28" i="3"/>
  <c r="U27" i="3"/>
  <c r="T27" i="3"/>
  <c r="V27" i="3"/>
  <c r="AC32" i="3"/>
  <c r="X32" i="3"/>
  <c r="AB32" i="3" s="1"/>
  <c r="AD32" i="3"/>
  <c r="P32" i="3"/>
  <c r="Y32" i="3" s="1"/>
  <c r="Z32" i="3" s="1"/>
  <c r="X30" i="3"/>
  <c r="AA30" i="3" s="1"/>
  <c r="AD30" i="3"/>
  <c r="AC30" i="3"/>
  <c r="P30" i="3"/>
  <c r="Y30" i="3" s="1"/>
  <c r="Z30" i="3" s="1"/>
  <c r="X26" i="3"/>
  <c r="AA26" i="3" s="1"/>
  <c r="AC26" i="3"/>
  <c r="P26" i="3"/>
  <c r="Y26" i="3" s="1"/>
  <c r="Z26" i="3" s="1"/>
  <c r="AD26" i="3"/>
  <c r="Z25" i="3"/>
  <c r="Z27" i="3"/>
  <c r="AD33" i="3"/>
  <c r="X33" i="3"/>
  <c r="P33" i="3"/>
  <c r="Y33" i="3" s="1"/>
  <c r="Z33" i="3" s="1"/>
  <c r="AC33" i="3"/>
  <c r="P34" i="3"/>
  <c r="Y34" i="3" s="1"/>
  <c r="Z34" i="3" s="1"/>
  <c r="AC34" i="3"/>
  <c r="X34" i="3"/>
  <c r="AB34" i="3" s="1"/>
  <c r="AD34" i="3"/>
  <c r="AA38" i="3"/>
  <c r="AF38" i="3" s="1"/>
  <c r="AC37" i="3"/>
  <c r="X37" i="3"/>
  <c r="AB37" i="3" s="1"/>
  <c r="AD37" i="3"/>
  <c r="P37" i="3"/>
  <c r="Y37" i="3" s="1"/>
  <c r="Z37" i="3" s="1"/>
  <c r="AB38" i="3"/>
  <c r="AE38" i="3" s="1"/>
  <c r="AD39" i="3"/>
  <c r="X39" i="3"/>
  <c r="AB39" i="3" s="1"/>
  <c r="AC39" i="3"/>
  <c r="P39" i="3"/>
  <c r="Y39" i="3" s="1"/>
  <c r="Z39" i="3" s="1"/>
  <c r="AC9" i="3"/>
  <c r="P9" i="3"/>
  <c r="Y9" i="3" s="1"/>
  <c r="Z9" i="3" s="1"/>
  <c r="X9" i="3"/>
  <c r="AB9" i="3" s="1"/>
  <c r="AD9" i="3"/>
  <c r="X8" i="3"/>
  <c r="AB8" i="3" s="1"/>
  <c r="AC8" i="3"/>
  <c r="P8" i="3"/>
  <c r="Y8" i="3" s="1"/>
  <c r="Z8" i="3" s="1"/>
  <c r="AD8" i="3"/>
  <c r="X10" i="3"/>
  <c r="AA10" i="3" s="1"/>
  <c r="AC10" i="3"/>
  <c r="P10" i="3"/>
  <c r="Y10" i="3" s="1"/>
  <c r="Z10" i="3" s="1"/>
  <c r="AD10" i="3"/>
  <c r="X11" i="3"/>
  <c r="AB11" i="3" s="1"/>
  <c r="AC11" i="3"/>
  <c r="P11" i="3"/>
  <c r="Y11" i="3" s="1"/>
  <c r="Z11" i="3" s="1"/>
  <c r="AD11" i="3"/>
  <c r="AD7" i="3"/>
  <c r="AC7" i="3"/>
  <c r="X7" i="3"/>
  <c r="AA7" i="3" s="1"/>
  <c r="P7" i="3"/>
  <c r="Y7" i="3" s="1"/>
  <c r="Z7" i="3" s="1"/>
  <c r="AC5" i="3"/>
  <c r="AD5" i="3"/>
  <c r="X5" i="3"/>
  <c r="AB5" i="3" s="1"/>
  <c r="P5" i="3"/>
  <c r="Y5" i="3" s="1"/>
  <c r="Z5" i="3" s="1"/>
  <c r="AD6" i="3"/>
  <c r="X6" i="3"/>
  <c r="AB6" i="3" s="1"/>
  <c r="AC6" i="3"/>
  <c r="P6" i="3"/>
  <c r="Y6" i="3" s="1"/>
  <c r="Z6" i="3" s="1"/>
  <c r="AC12" i="3"/>
  <c r="AD12" i="3"/>
  <c r="X12" i="3"/>
  <c r="AB12" i="3" s="1"/>
  <c r="P12" i="3"/>
  <c r="Y12" i="3" s="1"/>
  <c r="Z12" i="3" s="1"/>
  <c r="AA39" i="9"/>
  <c r="AF39" i="9" s="1"/>
  <c r="T35" i="9"/>
  <c r="Z35" i="9"/>
  <c r="V35" i="9"/>
  <c r="AB39" i="9"/>
  <c r="AE39" i="9" s="1"/>
  <c r="AD28" i="9"/>
  <c r="AD10" i="9"/>
  <c r="AD17" i="8"/>
  <c r="AC17" i="8"/>
  <c r="P17" i="8"/>
  <c r="Y17" i="8" s="1"/>
  <c r="Z17" i="8" s="1"/>
  <c r="AO34" i="8"/>
  <c r="AC34" i="7"/>
  <c r="X34" i="7"/>
  <c r="AD34" i="7"/>
  <c r="T34" i="7"/>
  <c r="V34" i="7"/>
  <c r="U34" i="7"/>
  <c r="Z34" i="7"/>
  <c r="AD36" i="5"/>
  <c r="X36" i="5"/>
  <c r="AC36" i="5"/>
  <c r="P36" i="5"/>
  <c r="Y36" i="5" s="1"/>
  <c r="Z36" i="5" s="1"/>
  <c r="AC36" i="3"/>
  <c r="P36" i="3"/>
  <c r="Y36" i="3" s="1"/>
  <c r="Z36" i="3" s="1"/>
  <c r="X36" i="3"/>
  <c r="AB36" i="3" s="1"/>
  <c r="AC36" i="7"/>
  <c r="X36" i="7"/>
  <c r="AA36" i="7" s="1"/>
  <c r="AD36" i="7"/>
  <c r="Z13" i="7"/>
  <c r="T4" i="7"/>
  <c r="Z4" i="7"/>
  <c r="AB17" i="8"/>
  <c r="AA17" i="8"/>
  <c r="AA16" i="8"/>
  <c r="AF16" i="8" s="1"/>
  <c r="AB16" i="8"/>
  <c r="AE16" i="8" s="1"/>
  <c r="Z15" i="8"/>
  <c r="V15" i="8"/>
  <c r="U15" i="8"/>
  <c r="T15" i="8"/>
  <c r="Z13" i="8"/>
  <c r="Z12" i="8"/>
  <c r="U12" i="8"/>
  <c r="T12" i="8"/>
  <c r="V12" i="8"/>
  <c r="AB10" i="8"/>
  <c r="AE10" i="8" s="1"/>
  <c r="AA10" i="8"/>
  <c r="AF10" i="8" s="1"/>
  <c r="AA4" i="9"/>
  <c r="AF4" i="9" s="1"/>
  <c r="AB4" i="9"/>
  <c r="AE4" i="9" s="1"/>
  <c r="Z5" i="9"/>
  <c r="V5" i="9"/>
  <c r="T5" i="9"/>
  <c r="U5" i="9"/>
  <c r="AC6" i="9"/>
  <c r="X6" i="9"/>
  <c r="AA6" i="9" s="1"/>
  <c r="AD6" i="9"/>
  <c r="AA7" i="9"/>
  <c r="AF7" i="9" s="1"/>
  <c r="AB7" i="9"/>
  <c r="AE7" i="9" s="1"/>
  <c r="AB8" i="9"/>
  <c r="AE8" i="9" s="1"/>
  <c r="AA8" i="9"/>
  <c r="AF8" i="9" s="1"/>
  <c r="AB9" i="9"/>
  <c r="AE9" i="9" s="1"/>
  <c r="AA9" i="9"/>
  <c r="AF9" i="9" s="1"/>
  <c r="X10" i="9"/>
  <c r="AB10" i="9" s="1"/>
  <c r="AE10" i="9" s="1"/>
  <c r="AC11" i="9"/>
  <c r="P11" i="9"/>
  <c r="Y11" i="9" s="1"/>
  <c r="Z11" i="9" s="1"/>
  <c r="AD11" i="9"/>
  <c r="X11" i="9"/>
  <c r="AB11" i="9" s="1"/>
  <c r="U12" i="9"/>
  <c r="V12" i="9"/>
  <c r="AC12" i="9"/>
  <c r="X12" i="9"/>
  <c r="P12" i="9"/>
  <c r="Y12" i="9" s="1"/>
  <c r="Z12" i="9" s="1"/>
  <c r="Z14" i="9"/>
  <c r="V14" i="9"/>
  <c r="U14" i="9"/>
  <c r="T14" i="9"/>
  <c r="AC15" i="9"/>
  <c r="AD15" i="9"/>
  <c r="P15" i="9"/>
  <c r="Y15" i="9" s="1"/>
  <c r="Z15" i="9" s="1"/>
  <c r="X15" i="9"/>
  <c r="AB16" i="9"/>
  <c r="AE16" i="9" s="1"/>
  <c r="AA16" i="9"/>
  <c r="AF16" i="9" s="1"/>
  <c r="AB17" i="9"/>
  <c r="AE17" i="9" s="1"/>
  <c r="AA17" i="9"/>
  <c r="AF17" i="9" s="1"/>
  <c r="AB18" i="9"/>
  <c r="AE18" i="9" s="1"/>
  <c r="AA18" i="9"/>
  <c r="AF18" i="9" s="1"/>
  <c r="AA19" i="9"/>
  <c r="AF19" i="9" s="1"/>
  <c r="AB19" i="9"/>
  <c r="AE19" i="9" s="1"/>
  <c r="AA20" i="9"/>
  <c r="AF20" i="9" s="1"/>
  <c r="AB20" i="9"/>
  <c r="AE20" i="9" s="1"/>
  <c r="AA21" i="9"/>
  <c r="AF21" i="9" s="1"/>
  <c r="AB21" i="9"/>
  <c r="AE21" i="9" s="1"/>
  <c r="Z22" i="9"/>
  <c r="V22" i="9"/>
  <c r="U22" i="9"/>
  <c r="AB23" i="9"/>
  <c r="AE23" i="9" s="1"/>
  <c r="AA23" i="9"/>
  <c r="AF23" i="9" s="1"/>
  <c r="AA24" i="9"/>
  <c r="AF24" i="9" s="1"/>
  <c r="AB24" i="9"/>
  <c r="AE24" i="9" s="1"/>
  <c r="AB25" i="9"/>
  <c r="AE25" i="9" s="1"/>
  <c r="AA25" i="9"/>
  <c r="AF25" i="9" s="1"/>
  <c r="Z26" i="9"/>
  <c r="V26" i="9"/>
  <c r="T26" i="9"/>
  <c r="U26" i="9"/>
  <c r="AA27" i="9"/>
  <c r="Y27" i="9"/>
  <c r="Z27" i="9" s="1"/>
  <c r="AD27" i="9"/>
  <c r="AC27" i="9"/>
  <c r="AB27" i="9"/>
  <c r="X28" i="9"/>
  <c r="AA28" i="9" s="1"/>
  <c r="AF28" i="9" s="1"/>
  <c r="Z29" i="9"/>
  <c r="U29" i="9"/>
  <c r="T29" i="9"/>
  <c r="V29" i="9"/>
  <c r="AA30" i="9"/>
  <c r="AF30" i="9" s="1"/>
  <c r="AB30" i="9"/>
  <c r="AE30" i="9" s="1"/>
  <c r="P31" i="9"/>
  <c r="Y31" i="9" s="1"/>
  <c r="Z31" i="9" s="1"/>
  <c r="X31" i="9"/>
  <c r="AB31" i="9" s="1"/>
  <c r="AD31" i="9"/>
  <c r="AC31" i="9"/>
  <c r="AB32" i="9"/>
  <c r="AE32" i="9" s="1"/>
  <c r="AA32" i="9"/>
  <c r="AF32" i="9" s="1"/>
  <c r="AA33" i="9"/>
  <c r="AF33" i="9" s="1"/>
  <c r="AB33" i="9"/>
  <c r="AE33" i="9" s="1"/>
  <c r="AA34" i="9"/>
  <c r="AF34" i="9" s="1"/>
  <c r="AB34" i="9"/>
  <c r="AE34" i="9" s="1"/>
  <c r="AB36" i="9"/>
  <c r="AE36" i="9" s="1"/>
  <c r="AA36" i="9"/>
  <c r="AF36" i="9" s="1"/>
  <c r="AB37" i="9"/>
  <c r="AE37" i="9" s="1"/>
  <c r="AA37" i="9"/>
  <c r="AF37" i="9" s="1"/>
  <c r="Z38" i="9"/>
  <c r="U38" i="9"/>
  <c r="V38" i="9"/>
  <c r="T38" i="9"/>
  <c r="X4" i="3"/>
  <c r="AB4" i="3" s="1"/>
  <c r="AD4" i="3"/>
  <c r="AC4" i="3"/>
  <c r="P4" i="3"/>
  <c r="Y4" i="3" s="1"/>
  <c r="Z4" i="3" s="1"/>
  <c r="AA4" i="5"/>
  <c r="AF4" i="5" s="1"/>
  <c r="AB4" i="5"/>
  <c r="AE4" i="5" s="1"/>
  <c r="P4" i="6"/>
  <c r="Y4" i="6" s="1"/>
  <c r="Z4" i="6" s="1"/>
  <c r="AC4" i="6"/>
  <c r="AD4" i="6"/>
  <c r="X4" i="6"/>
  <c r="AA4" i="6" s="1"/>
  <c r="Z9" i="8"/>
  <c r="V9" i="8"/>
  <c r="U9" i="8"/>
  <c r="T9" i="8"/>
  <c r="AA7" i="8"/>
  <c r="AF7" i="8" s="1"/>
  <c r="AB7" i="8"/>
  <c r="AE7" i="8" s="1"/>
  <c r="AC6" i="8"/>
  <c r="X6" i="8"/>
  <c r="AD6" i="8"/>
  <c r="P6" i="8"/>
  <c r="Y6" i="8" s="1"/>
  <c r="Z6" i="8" s="1"/>
  <c r="V5" i="8"/>
  <c r="U5" i="8"/>
  <c r="T5" i="8"/>
  <c r="AA39" i="8"/>
  <c r="AF39" i="8" s="1"/>
  <c r="AB39" i="8"/>
  <c r="AE39" i="8" s="1"/>
  <c r="AC34" i="10"/>
  <c r="AD34" i="10"/>
  <c r="Z34" i="10"/>
  <c r="V34" i="10"/>
  <c r="U34" i="10"/>
  <c r="T34" i="10"/>
  <c r="AB32" i="10"/>
  <c r="AE32" i="10" s="1"/>
  <c r="AA32" i="10"/>
  <c r="AF32" i="10" s="1"/>
  <c r="AC31" i="10"/>
  <c r="X31" i="10"/>
  <c r="AB31" i="10" s="1"/>
  <c r="AD31" i="10"/>
  <c r="Z30" i="10"/>
  <c r="V30" i="10"/>
  <c r="U30" i="10"/>
  <c r="T30" i="10"/>
  <c r="AB29" i="10"/>
  <c r="AE29" i="10" s="1"/>
  <c r="AA29" i="10"/>
  <c r="AF29" i="10" s="1"/>
  <c r="AA28" i="10"/>
  <c r="AF28" i="10" s="1"/>
  <c r="AB28" i="10"/>
  <c r="AE28" i="10" s="1"/>
  <c r="P27" i="10"/>
  <c r="Y27" i="10" s="1"/>
  <c r="Z27" i="10" s="1"/>
  <c r="AD27" i="10"/>
  <c r="AC27" i="10"/>
  <c r="X27" i="10"/>
  <c r="AA27" i="10" s="1"/>
  <c r="V26" i="10"/>
  <c r="T26" i="10"/>
  <c r="U26" i="10"/>
  <c r="Z26" i="10"/>
  <c r="AB38" i="10"/>
  <c r="AE38" i="10" s="1"/>
  <c r="AA38" i="10"/>
  <c r="AF38" i="10" s="1"/>
  <c r="AD37" i="10"/>
  <c r="X37" i="10"/>
  <c r="AB37" i="10" s="1"/>
  <c r="AC37" i="10"/>
  <c r="U36" i="10"/>
  <c r="V36" i="10"/>
  <c r="T36" i="10"/>
  <c r="Z36" i="10"/>
  <c r="X25" i="10"/>
  <c r="AB25" i="10" s="1"/>
  <c r="AD25" i="10"/>
  <c r="AC25" i="10"/>
  <c r="Z24" i="10"/>
  <c r="U24" i="10"/>
  <c r="V24" i="10"/>
  <c r="T24" i="10"/>
  <c r="Z23" i="10"/>
  <c r="V23" i="10"/>
  <c r="T23" i="10"/>
  <c r="U23" i="10"/>
  <c r="AA22" i="10"/>
  <c r="AF22" i="10" s="1"/>
  <c r="AB22" i="10"/>
  <c r="AE22" i="10" s="1"/>
  <c r="V21" i="10"/>
  <c r="U21" i="10"/>
  <c r="AC21" i="10"/>
  <c r="AD21" i="10"/>
  <c r="P21" i="10"/>
  <c r="Y21" i="10" s="1"/>
  <c r="Z21" i="10" s="1"/>
  <c r="Z20" i="10"/>
  <c r="U20" i="10"/>
  <c r="T20" i="10"/>
  <c r="V20" i="10"/>
  <c r="AB19" i="10"/>
  <c r="AE19" i="10" s="1"/>
  <c r="AA19" i="10"/>
  <c r="AF19" i="10" s="1"/>
  <c r="AA18" i="10"/>
  <c r="AF18" i="10" s="1"/>
  <c r="AB18" i="10"/>
  <c r="AE18" i="10" s="1"/>
  <c r="X17" i="10"/>
  <c r="AA17" i="10" s="1"/>
  <c r="AD17" i="10"/>
  <c r="AC17" i="10"/>
  <c r="AC16" i="10"/>
  <c r="AD16" i="10"/>
  <c r="P16" i="10"/>
  <c r="Y16" i="10" s="1"/>
  <c r="Z16" i="10" s="1"/>
  <c r="X16" i="10"/>
  <c r="AA16" i="10" s="1"/>
  <c r="X15" i="10"/>
  <c r="AC15" i="10"/>
  <c r="P15" i="10"/>
  <c r="Y15" i="10" s="1"/>
  <c r="Z15" i="10" s="1"/>
  <c r="V15" i="10"/>
  <c r="T15" i="10"/>
  <c r="U15" i="10"/>
  <c r="AA14" i="10"/>
  <c r="AF14" i="10" s="1"/>
  <c r="AB14" i="10"/>
  <c r="AE14" i="10" s="1"/>
  <c r="AF12" i="10"/>
  <c r="AG12" i="10" s="1"/>
  <c r="U11" i="10"/>
  <c r="Z11" i="10"/>
  <c r="V11" i="10"/>
  <c r="X10" i="10"/>
  <c r="AD10" i="10"/>
  <c r="P10" i="10"/>
  <c r="Y10" i="10" s="1"/>
  <c r="Z10" i="10" s="1"/>
  <c r="AC10" i="10"/>
  <c r="AC9" i="10"/>
  <c r="AD9" i="10"/>
  <c r="X9" i="10"/>
  <c r="V9" i="10"/>
  <c r="T9" i="10"/>
  <c r="U9" i="10"/>
  <c r="Z9" i="10"/>
  <c r="AA8" i="10"/>
  <c r="AF8" i="10" s="1"/>
  <c r="AB8" i="10"/>
  <c r="AE8" i="10" s="1"/>
  <c r="AB7" i="10"/>
  <c r="AE7" i="10" s="1"/>
  <c r="AA7" i="10"/>
  <c r="AF7" i="10" s="1"/>
  <c r="AD6" i="10"/>
  <c r="AC6" i="10"/>
  <c r="AB6" i="10"/>
  <c r="P6" i="10"/>
  <c r="Y6" i="10" s="1"/>
  <c r="Z6" i="10" s="1"/>
  <c r="AA6" i="10"/>
  <c r="AA5" i="10"/>
  <c r="AF5" i="10" s="1"/>
  <c r="AB5" i="10"/>
  <c r="AE5" i="10" s="1"/>
  <c r="AA4" i="10"/>
  <c r="AF4" i="10" s="1"/>
  <c r="AB4" i="10"/>
  <c r="AE4" i="10" s="1"/>
  <c r="AG13" i="10"/>
  <c r="AO13" i="10"/>
  <c r="AD35" i="10"/>
  <c r="X35" i="10"/>
  <c r="P35" i="10"/>
  <c r="Y35" i="10" s="1"/>
  <c r="Z35" i="10" s="1"/>
  <c r="V35" i="10"/>
  <c r="T35" i="10"/>
  <c r="U35" i="10"/>
  <c r="Z39" i="10"/>
  <c r="V39" i="10"/>
  <c r="T39" i="10"/>
  <c r="U39" i="10"/>
  <c r="Z13" i="9"/>
  <c r="U13" i="9"/>
  <c r="V13" i="9"/>
  <c r="T13" i="9"/>
  <c r="AD13" i="9"/>
  <c r="X13" i="9"/>
  <c r="AC13" i="9"/>
  <c r="X35" i="8"/>
  <c r="AB35" i="8" s="1"/>
  <c r="AD35" i="8"/>
  <c r="AC35" i="8"/>
  <c r="U13" i="8"/>
  <c r="T13" i="8"/>
  <c r="V13" i="8"/>
  <c r="AD13" i="8"/>
  <c r="AC13" i="8"/>
  <c r="X13" i="8"/>
  <c r="AB14" i="8"/>
  <c r="AE14" i="8" s="1"/>
  <c r="AA14" i="8"/>
  <c r="AF14" i="8" s="1"/>
  <c r="U13" i="7"/>
  <c r="V13" i="7"/>
  <c r="T13" i="7"/>
  <c r="AD13" i="7"/>
  <c r="AC13" i="7"/>
  <c r="X13" i="7"/>
  <c r="AB35" i="7"/>
  <c r="AE35" i="7" s="1"/>
  <c r="AA35" i="7"/>
  <c r="AF35" i="7" s="1"/>
  <c r="AO39" i="7"/>
  <c r="AD35" i="6"/>
  <c r="X35" i="6"/>
  <c r="P35" i="6"/>
  <c r="Y35" i="6" s="1"/>
  <c r="Z35" i="6" s="1"/>
  <c r="V35" i="6"/>
  <c r="T35" i="6"/>
  <c r="U35" i="6"/>
  <c r="P36" i="6"/>
  <c r="Y36" i="6" s="1"/>
  <c r="Z36" i="6" s="1"/>
  <c r="X36" i="6"/>
  <c r="AA36" i="6" s="1"/>
  <c r="AC36" i="6"/>
  <c r="Z13" i="6"/>
  <c r="V13" i="6"/>
  <c r="T13" i="6"/>
  <c r="U13" i="6"/>
  <c r="X13" i="6"/>
  <c r="AC13" i="6"/>
  <c r="AD13" i="6"/>
  <c r="AC17" i="6"/>
  <c r="X17" i="6"/>
  <c r="AD17" i="6"/>
  <c r="V17" i="6"/>
  <c r="T17" i="6"/>
  <c r="U17" i="6"/>
  <c r="AA35" i="5"/>
  <c r="AF35" i="5" s="1"/>
  <c r="AB35" i="5"/>
  <c r="AE35" i="5" s="1"/>
  <c r="X13" i="5"/>
  <c r="AA13" i="5" s="1"/>
  <c r="AC13" i="5"/>
  <c r="AD13" i="5"/>
  <c r="P13" i="5"/>
  <c r="Y13" i="5" s="1"/>
  <c r="Z13" i="5" s="1"/>
  <c r="X35" i="3"/>
  <c r="AB35" i="3" s="1"/>
  <c r="AC35" i="3"/>
  <c r="AD35" i="3"/>
  <c r="P35" i="3"/>
  <c r="Y35" i="3" s="1"/>
  <c r="Z35" i="3" s="1"/>
  <c r="X13" i="3"/>
  <c r="AA13" i="3" s="1"/>
  <c r="AD13" i="3"/>
  <c r="AC13" i="3"/>
  <c r="P13" i="3"/>
  <c r="Y13" i="3" s="1"/>
  <c r="Z13" i="3" s="1"/>
  <c r="AO14" i="7" l="1"/>
  <c r="AG14" i="7"/>
  <c r="AB31" i="7"/>
  <c r="AA8" i="8"/>
  <c r="AF8" i="8" s="1"/>
  <c r="AB33" i="10"/>
  <c r="AE33" i="10" s="1"/>
  <c r="AA37" i="7"/>
  <c r="AF37" i="7" s="1"/>
  <c r="AB4" i="7"/>
  <c r="AE26" i="8"/>
  <c r="AF15" i="7"/>
  <c r="AF31" i="7"/>
  <c r="AF33" i="7"/>
  <c r="AB30" i="8"/>
  <c r="AE30" i="8" s="1"/>
  <c r="AB29" i="8"/>
  <c r="AE29" i="8" s="1"/>
  <c r="AA23" i="8"/>
  <c r="AF23" i="8" s="1"/>
  <c r="AB36" i="8"/>
  <c r="AE36" i="8" s="1"/>
  <c r="AB8" i="8"/>
  <c r="AE8" i="8" s="1"/>
  <c r="AG24" i="7"/>
  <c r="AO24" i="7"/>
  <c r="AF16" i="10"/>
  <c r="AE18" i="8"/>
  <c r="AE21" i="8"/>
  <c r="AF33" i="8"/>
  <c r="AB33" i="8"/>
  <c r="AE33" i="8" s="1"/>
  <c r="AO33" i="8" s="1"/>
  <c r="AG28" i="7"/>
  <c r="AO28" i="7"/>
  <c r="AB25" i="7"/>
  <c r="AE33" i="7"/>
  <c r="AA27" i="8"/>
  <c r="AF27" i="8" s="1"/>
  <c r="AG30" i="7"/>
  <c r="AO30" i="7"/>
  <c r="AG26" i="7"/>
  <c r="AO26" i="7"/>
  <c r="AB26" i="5"/>
  <c r="AA8" i="5"/>
  <c r="AF8" i="5" s="1"/>
  <c r="AB6" i="5"/>
  <c r="AB4" i="8"/>
  <c r="AE4" i="8" s="1"/>
  <c r="AF26" i="8"/>
  <c r="AG34" i="8"/>
  <c r="AA31" i="8"/>
  <c r="AF31" i="8" s="1"/>
  <c r="AA11" i="8"/>
  <c r="AF11" i="8" s="1"/>
  <c r="AB19" i="8"/>
  <c r="AE19" i="8" s="1"/>
  <c r="AA4" i="8"/>
  <c r="AF4" i="8" s="1"/>
  <c r="AE27" i="8"/>
  <c r="AG27" i="8" s="1"/>
  <c r="AG38" i="8"/>
  <c r="AO20" i="8"/>
  <c r="AE37" i="8"/>
  <c r="AG20" i="8"/>
  <c r="AA22" i="8"/>
  <c r="AF22" i="8" s="1"/>
  <c r="AF29" i="8"/>
  <c r="AF25" i="8"/>
  <c r="AB11" i="8"/>
  <c r="AE11" i="8" s="1"/>
  <c r="AE22" i="8"/>
  <c r="AB31" i="8"/>
  <c r="AE31" i="8" s="1"/>
  <c r="AA32" i="8"/>
  <c r="AF32" i="8" s="1"/>
  <c r="AB32" i="8"/>
  <c r="AE32" i="8" s="1"/>
  <c r="AA19" i="8"/>
  <c r="AF19" i="8" s="1"/>
  <c r="AO38" i="8"/>
  <c r="AA29" i="8"/>
  <c r="AF30" i="8"/>
  <c r="AA24" i="8"/>
  <c r="AF24" i="8" s="1"/>
  <c r="AB24" i="8"/>
  <c r="AE24" i="8" s="1"/>
  <c r="AO24" i="8" s="1"/>
  <c r="AF18" i="8"/>
  <c r="AO18" i="8" s="1"/>
  <c r="AA28" i="8"/>
  <c r="AF28" i="8" s="1"/>
  <c r="AB28" i="8"/>
  <c r="AE28" i="8" s="1"/>
  <c r="AB23" i="8"/>
  <c r="AE23" i="8" s="1"/>
  <c r="AF21" i="8"/>
  <c r="AG21" i="8" s="1"/>
  <c r="AE25" i="8"/>
  <c r="AG25" i="8" s="1"/>
  <c r="AF37" i="8"/>
  <c r="AA36" i="8"/>
  <c r="AF36" i="8" s="1"/>
  <c r="AB21" i="7"/>
  <c r="AE21" i="7" s="1"/>
  <c r="AA17" i="7"/>
  <c r="AF17" i="7" s="1"/>
  <c r="AB17" i="7"/>
  <c r="AE17" i="7" s="1"/>
  <c r="AF29" i="7"/>
  <c r="AB15" i="7"/>
  <c r="AE15" i="7" s="1"/>
  <c r="AF25" i="7"/>
  <c r="AE37" i="7"/>
  <c r="AE31" i="7"/>
  <c r="AB23" i="7"/>
  <c r="AE23" i="7" s="1"/>
  <c r="AF23" i="7"/>
  <c r="AA27" i="7"/>
  <c r="AF27" i="7" s="1"/>
  <c r="AE25" i="7"/>
  <c r="AE27" i="7"/>
  <c r="AF21" i="7"/>
  <c r="AE29" i="7"/>
  <c r="AE19" i="7"/>
  <c r="AA19" i="7"/>
  <c r="AF19" i="7" s="1"/>
  <c r="AB15" i="6"/>
  <c r="AE15" i="6" s="1"/>
  <c r="AE33" i="5"/>
  <c r="AE12" i="7"/>
  <c r="AA12" i="7"/>
  <c r="AF12" i="7" s="1"/>
  <c r="AE11" i="7"/>
  <c r="AA11" i="7"/>
  <c r="AF11" i="7" s="1"/>
  <c r="AE10" i="7"/>
  <c r="AA10" i="7"/>
  <c r="AF10" i="7" s="1"/>
  <c r="AB9" i="7"/>
  <c r="AE9" i="7" s="1"/>
  <c r="AA9" i="7"/>
  <c r="AF9" i="7" s="1"/>
  <c r="AB8" i="7"/>
  <c r="AE8" i="7" s="1"/>
  <c r="AA8" i="7"/>
  <c r="AF8" i="7" s="1"/>
  <c r="AF7" i="7"/>
  <c r="AB7" i="7"/>
  <c r="AE7" i="7" s="1"/>
  <c r="AA6" i="7"/>
  <c r="AF6" i="7" s="1"/>
  <c r="AB6" i="7"/>
  <c r="AE6" i="7" s="1"/>
  <c r="AE5" i="7"/>
  <c r="AA5" i="7"/>
  <c r="AF5" i="7" s="1"/>
  <c r="AB5" i="6"/>
  <c r="AE5" i="6" s="1"/>
  <c r="AF5" i="6"/>
  <c r="AF6" i="6"/>
  <c r="AE6" i="6"/>
  <c r="AE7" i="6"/>
  <c r="AA7" i="6"/>
  <c r="AF7" i="6" s="1"/>
  <c r="AB8" i="6"/>
  <c r="AE8" i="6" s="1"/>
  <c r="AF8" i="6"/>
  <c r="AF9" i="6"/>
  <c r="AE9" i="6"/>
  <c r="AE10" i="6"/>
  <c r="AA10" i="6"/>
  <c r="AF10" i="6" s="1"/>
  <c r="AB11" i="6"/>
  <c r="AE11" i="6" s="1"/>
  <c r="AF11" i="6"/>
  <c r="AB12" i="6"/>
  <c r="AE12" i="6" s="1"/>
  <c r="AF12" i="6"/>
  <c r="AB14" i="6"/>
  <c r="AE14" i="6" s="1"/>
  <c r="AF14" i="6"/>
  <c r="AF15" i="6"/>
  <c r="AB16" i="6"/>
  <c r="AE16" i="6" s="1"/>
  <c r="AF16" i="6"/>
  <c r="AA18" i="6"/>
  <c r="AF18" i="6" s="1"/>
  <c r="AB18" i="6"/>
  <c r="AE18" i="6" s="1"/>
  <c r="AB19" i="6"/>
  <c r="AE19" i="6" s="1"/>
  <c r="AF19" i="6"/>
  <c r="AE20" i="6"/>
  <c r="AA20" i="6"/>
  <c r="AF20" i="6" s="1"/>
  <c r="AB21" i="6"/>
  <c r="AE21" i="6" s="1"/>
  <c r="AF21" i="6"/>
  <c r="AF23" i="6"/>
  <c r="AB23" i="6"/>
  <c r="AE23" i="6" s="1"/>
  <c r="AE22" i="6"/>
  <c r="AA22" i="6"/>
  <c r="AF22" i="6" s="1"/>
  <c r="AA24" i="6"/>
  <c r="AF24" i="6" s="1"/>
  <c r="AE24" i="6"/>
  <c r="AF25" i="6"/>
  <c r="AB25" i="6"/>
  <c r="AE25" i="6" s="1"/>
  <c r="AB26" i="6"/>
  <c r="AE26" i="6" s="1"/>
  <c r="AA26" i="6"/>
  <c r="AF26" i="6" s="1"/>
  <c r="AB27" i="6"/>
  <c r="AE27" i="6" s="1"/>
  <c r="AF27" i="6"/>
  <c r="AA28" i="6"/>
  <c r="AF28" i="6" s="1"/>
  <c r="AB28" i="6"/>
  <c r="AE28" i="6" s="1"/>
  <c r="AE29" i="6"/>
  <c r="AA29" i="6"/>
  <c r="AF29" i="6" s="1"/>
  <c r="AE30" i="6"/>
  <c r="AA30" i="6"/>
  <c r="AF30" i="6" s="1"/>
  <c r="AB31" i="6"/>
  <c r="AE31" i="6" s="1"/>
  <c r="AF31" i="6"/>
  <c r="AA32" i="6"/>
  <c r="AF32" i="6" s="1"/>
  <c r="AB32" i="6"/>
  <c r="AE32" i="6" s="1"/>
  <c r="AE33" i="6"/>
  <c r="AA33" i="6"/>
  <c r="AF33" i="6" s="1"/>
  <c r="AA34" i="6"/>
  <c r="AF34" i="6" s="1"/>
  <c r="AB34" i="6"/>
  <c r="AE34" i="6" s="1"/>
  <c r="AE39" i="6"/>
  <c r="AA39" i="6"/>
  <c r="AF39" i="6" s="1"/>
  <c r="AF38" i="6"/>
  <c r="AB38" i="6"/>
  <c r="AE38" i="6" s="1"/>
  <c r="AF37" i="6"/>
  <c r="AB37" i="6"/>
  <c r="AE37" i="6" s="1"/>
  <c r="AE5" i="5"/>
  <c r="AA5" i="5"/>
  <c r="AF5" i="5" s="1"/>
  <c r="AF6" i="5"/>
  <c r="AE6" i="5"/>
  <c r="AB7" i="5"/>
  <c r="AE7" i="5" s="1"/>
  <c r="AF7" i="5"/>
  <c r="AE8" i="5"/>
  <c r="AB9" i="5"/>
  <c r="AE9" i="5" s="1"/>
  <c r="AA9" i="5"/>
  <c r="AF9" i="5" s="1"/>
  <c r="AB10" i="5"/>
  <c r="AE10" i="5" s="1"/>
  <c r="AA10" i="5"/>
  <c r="AF10" i="5" s="1"/>
  <c r="AB11" i="5"/>
  <c r="AE11" i="5" s="1"/>
  <c r="AF11" i="5"/>
  <c r="AF12" i="5"/>
  <c r="AB12" i="5"/>
  <c r="AE12" i="5" s="1"/>
  <c r="AA14" i="5"/>
  <c r="AF14" i="5" s="1"/>
  <c r="AB14" i="5"/>
  <c r="AE14" i="5" s="1"/>
  <c r="AA15" i="5"/>
  <c r="AF15" i="5" s="1"/>
  <c r="AB15" i="5"/>
  <c r="AE15" i="5" s="1"/>
  <c r="AE16" i="5"/>
  <c r="AA16" i="5"/>
  <c r="AF16" i="5" s="1"/>
  <c r="AB17" i="5"/>
  <c r="AE17" i="5" s="1"/>
  <c r="AF17" i="5"/>
  <c r="AB18" i="5"/>
  <c r="AE18" i="5" s="1"/>
  <c r="AF18" i="5"/>
  <c r="AB19" i="5"/>
  <c r="AE19" i="5" s="1"/>
  <c r="AA19" i="5"/>
  <c r="AF19" i="5" s="1"/>
  <c r="AB20" i="5"/>
  <c r="AE20" i="5" s="1"/>
  <c r="AF20" i="5"/>
  <c r="AA21" i="5"/>
  <c r="AF21" i="5" s="1"/>
  <c r="AB21" i="5"/>
  <c r="AE21" i="5" s="1"/>
  <c r="AF22" i="5"/>
  <c r="AB22" i="5"/>
  <c r="AE22" i="5" s="1"/>
  <c r="AE23" i="5"/>
  <c r="AA23" i="5"/>
  <c r="AF23" i="5" s="1"/>
  <c r="AE24" i="5"/>
  <c r="AA24" i="5"/>
  <c r="AF24" i="5" s="1"/>
  <c r="AB25" i="5"/>
  <c r="AE25" i="5" s="1"/>
  <c r="AA25" i="5"/>
  <c r="AF25" i="5" s="1"/>
  <c r="AF26" i="5"/>
  <c r="AE26" i="5"/>
  <c r="AF27" i="5"/>
  <c r="AB27" i="5"/>
  <c r="AE27" i="5" s="1"/>
  <c r="AF28" i="5"/>
  <c r="AB28" i="5"/>
  <c r="AE28" i="5" s="1"/>
  <c r="AB29" i="5"/>
  <c r="AE29" i="5" s="1"/>
  <c r="AA29" i="5"/>
  <c r="AF29" i="5" s="1"/>
  <c r="AB30" i="5"/>
  <c r="AE30" i="5" s="1"/>
  <c r="AF30" i="5"/>
  <c r="AA31" i="5"/>
  <c r="AF31" i="5" s="1"/>
  <c r="AB31" i="5"/>
  <c r="AE31" i="5" s="1"/>
  <c r="AE32" i="5"/>
  <c r="AA32" i="5"/>
  <c r="AF32" i="5" s="1"/>
  <c r="AA33" i="5"/>
  <c r="AF33" i="5" s="1"/>
  <c r="AB34" i="5"/>
  <c r="AE34" i="5" s="1"/>
  <c r="AF34" i="5"/>
  <c r="AB39" i="5"/>
  <c r="AE39" i="5" s="1"/>
  <c r="AA39" i="5"/>
  <c r="AF39" i="5" s="1"/>
  <c r="AA38" i="5"/>
  <c r="AF38" i="5" s="1"/>
  <c r="AE38" i="5"/>
  <c r="AA37" i="5"/>
  <c r="AF37" i="5" s="1"/>
  <c r="AE37" i="5"/>
  <c r="AB14" i="3"/>
  <c r="AE14" i="3" s="1"/>
  <c r="AF14" i="3"/>
  <c r="AE16" i="3"/>
  <c r="AA16" i="3"/>
  <c r="AF16" i="3" s="1"/>
  <c r="AB15" i="3"/>
  <c r="AE15" i="3" s="1"/>
  <c r="AF15" i="3"/>
  <c r="AA17" i="3"/>
  <c r="AF17" i="3" s="1"/>
  <c r="AE17" i="3"/>
  <c r="AF18" i="3"/>
  <c r="AB18" i="3"/>
  <c r="AE18" i="3" s="1"/>
  <c r="AA19" i="3"/>
  <c r="AF19" i="3" s="1"/>
  <c r="AB19" i="3"/>
  <c r="AE19" i="3" s="1"/>
  <c r="AB21" i="3"/>
  <c r="AE21" i="3" s="1"/>
  <c r="AB22" i="3"/>
  <c r="AE22" i="3" s="1"/>
  <c r="AB23" i="3"/>
  <c r="AE23" i="3" s="1"/>
  <c r="AA23" i="3"/>
  <c r="AF23" i="3" s="1"/>
  <c r="AA24" i="3"/>
  <c r="AF24" i="3" s="1"/>
  <c r="AB20" i="3"/>
  <c r="AE20" i="3" s="1"/>
  <c r="AF22" i="3"/>
  <c r="AE24" i="3"/>
  <c r="AA21" i="3"/>
  <c r="AF21" i="3" s="1"/>
  <c r="AF20" i="3"/>
  <c r="AO29" i="3"/>
  <c r="AG29" i="3"/>
  <c r="AB30" i="3"/>
  <c r="AE30" i="3" s="1"/>
  <c r="AA31" i="3"/>
  <c r="AF31" i="3" s="1"/>
  <c r="AE31" i="3"/>
  <c r="AE32" i="3"/>
  <c r="AB26" i="3"/>
  <c r="AE26" i="3" s="1"/>
  <c r="AA25" i="3"/>
  <c r="AF25" i="3" s="1"/>
  <c r="AB25" i="3"/>
  <c r="AE25" i="3" s="1"/>
  <c r="AF26" i="3"/>
  <c r="AF30" i="3"/>
  <c r="AA32" i="3"/>
  <c r="AF32" i="3" s="1"/>
  <c r="AB27" i="3"/>
  <c r="AE27" i="3" s="1"/>
  <c r="AA27" i="3"/>
  <c r="AF27" i="3" s="1"/>
  <c r="AA28" i="3"/>
  <c r="AF28" i="3" s="1"/>
  <c r="AB28" i="3"/>
  <c r="AE28" i="3" s="1"/>
  <c r="AB33" i="3"/>
  <c r="AE33" i="3" s="1"/>
  <c r="AA33" i="3"/>
  <c r="AF33" i="3" s="1"/>
  <c r="AE34" i="3"/>
  <c r="AA34" i="3"/>
  <c r="AF34" i="3" s="1"/>
  <c r="AA37" i="3"/>
  <c r="AF37" i="3" s="1"/>
  <c r="AO38" i="3"/>
  <c r="AG38" i="3"/>
  <c r="AE37" i="3"/>
  <c r="AA39" i="3"/>
  <c r="AF39" i="3" s="1"/>
  <c r="AE39" i="3"/>
  <c r="AB7" i="3"/>
  <c r="AE7" i="3" s="1"/>
  <c r="AF7" i="3"/>
  <c r="AA5" i="3"/>
  <c r="AF5" i="3" s="1"/>
  <c r="AE9" i="3"/>
  <c r="AA9" i="3"/>
  <c r="AF9" i="3" s="1"/>
  <c r="AE11" i="3"/>
  <c r="AE8" i="3"/>
  <c r="AE6" i="3"/>
  <c r="AA8" i="3"/>
  <c r="AF8" i="3" s="1"/>
  <c r="AF10" i="3"/>
  <c r="AA11" i="3"/>
  <c r="AF11" i="3" s="1"/>
  <c r="AA6" i="3"/>
  <c r="AF6" i="3" s="1"/>
  <c r="AE5" i="3"/>
  <c r="AB10" i="3"/>
  <c r="AE10" i="3" s="1"/>
  <c r="AE12" i="3"/>
  <c r="AA12" i="3"/>
  <c r="AF12" i="3" s="1"/>
  <c r="AB35" i="9"/>
  <c r="AE35" i="9" s="1"/>
  <c r="AA35" i="9"/>
  <c r="AF35" i="9" s="1"/>
  <c r="AB22" i="9"/>
  <c r="AE22" i="9" s="1"/>
  <c r="AG39" i="9"/>
  <c r="AA35" i="8"/>
  <c r="AF35" i="8" s="1"/>
  <c r="AF17" i="8"/>
  <c r="AE17" i="8"/>
  <c r="AO39" i="8"/>
  <c r="AA34" i="7"/>
  <c r="AF34" i="7" s="1"/>
  <c r="AB34" i="7"/>
  <c r="AE34" i="7" s="1"/>
  <c r="AB36" i="5"/>
  <c r="AE36" i="5" s="1"/>
  <c r="AA36" i="5"/>
  <c r="AF36" i="5" s="1"/>
  <c r="AE36" i="3"/>
  <c r="AA36" i="3"/>
  <c r="AF36" i="3" s="1"/>
  <c r="AB36" i="7"/>
  <c r="AE36" i="7" s="1"/>
  <c r="AF36" i="7"/>
  <c r="AA4" i="7"/>
  <c r="AF4" i="7" s="1"/>
  <c r="AE4" i="7"/>
  <c r="AG35" i="7"/>
  <c r="AG16" i="8"/>
  <c r="AO16" i="8"/>
  <c r="AA15" i="8"/>
  <c r="AF15" i="8" s="1"/>
  <c r="AB15" i="8"/>
  <c r="AE15" i="8" s="1"/>
  <c r="AA12" i="8"/>
  <c r="AF12" i="8" s="1"/>
  <c r="AB12" i="8"/>
  <c r="AE12" i="8" s="1"/>
  <c r="AG10" i="8"/>
  <c r="AO10" i="8"/>
  <c r="AG4" i="9"/>
  <c r="AO4" i="9"/>
  <c r="AB5" i="9"/>
  <c r="AE5" i="9" s="1"/>
  <c r="AA5" i="9"/>
  <c r="AF5" i="9" s="1"/>
  <c r="AF6" i="9"/>
  <c r="AB6" i="9"/>
  <c r="AE6" i="9" s="1"/>
  <c r="AO7" i="9"/>
  <c r="AG7" i="9"/>
  <c r="AG8" i="9"/>
  <c r="AO8" i="9"/>
  <c r="AG9" i="9"/>
  <c r="AO9" i="9"/>
  <c r="AA10" i="9"/>
  <c r="AF10" i="9" s="1"/>
  <c r="AG10" i="9" s="1"/>
  <c r="AE11" i="9"/>
  <c r="AA11" i="9"/>
  <c r="AF11" i="9" s="1"/>
  <c r="AA12" i="9"/>
  <c r="AF12" i="9" s="1"/>
  <c r="AB12" i="9"/>
  <c r="AE12" i="9" s="1"/>
  <c r="AA14" i="9"/>
  <c r="AF14" i="9" s="1"/>
  <c r="AB14" i="9"/>
  <c r="AE14" i="9" s="1"/>
  <c r="AA15" i="9"/>
  <c r="AF15" i="9" s="1"/>
  <c r="AB15" i="9"/>
  <c r="AE15" i="9" s="1"/>
  <c r="AO16" i="9"/>
  <c r="AG16" i="9"/>
  <c r="AO17" i="9"/>
  <c r="AG17" i="9"/>
  <c r="AG18" i="9"/>
  <c r="AO18" i="9"/>
  <c r="AG19" i="9"/>
  <c r="AO19" i="9"/>
  <c r="AG20" i="9"/>
  <c r="AO20" i="9"/>
  <c r="AG21" i="9"/>
  <c r="AO21" i="9"/>
  <c r="AA22" i="9"/>
  <c r="AF22" i="9" s="1"/>
  <c r="AG22" i="9" s="1"/>
  <c r="AO23" i="9"/>
  <c r="AG23" i="9"/>
  <c r="AG24" i="9"/>
  <c r="AO24" i="9"/>
  <c r="AG25" i="9"/>
  <c r="AO25" i="9"/>
  <c r="AB26" i="9"/>
  <c r="AE26" i="9" s="1"/>
  <c r="AA26" i="9"/>
  <c r="AF26" i="9" s="1"/>
  <c r="AF27" i="9"/>
  <c r="AE27" i="9"/>
  <c r="AB28" i="9"/>
  <c r="AE28" i="9" s="1"/>
  <c r="AO28" i="9" s="1"/>
  <c r="AB29" i="9"/>
  <c r="AE29" i="9" s="1"/>
  <c r="AA29" i="9"/>
  <c r="AF29" i="9" s="1"/>
  <c r="AG30" i="9"/>
  <c r="AO30" i="9"/>
  <c r="AA31" i="9"/>
  <c r="AF31" i="9" s="1"/>
  <c r="AE31" i="9"/>
  <c r="AO32" i="9"/>
  <c r="AG32" i="9"/>
  <c r="AO33" i="9"/>
  <c r="AG33" i="9"/>
  <c r="AG34" i="9"/>
  <c r="AO34" i="9"/>
  <c r="AG36" i="9"/>
  <c r="AO36" i="9"/>
  <c r="AG37" i="9"/>
  <c r="AO37" i="9"/>
  <c r="AA38" i="9"/>
  <c r="AF38" i="9" s="1"/>
  <c r="AB38" i="9"/>
  <c r="AE38" i="9" s="1"/>
  <c r="AA4" i="3"/>
  <c r="AF4" i="3" s="1"/>
  <c r="AE4" i="3"/>
  <c r="AO4" i="5"/>
  <c r="AG4" i="5"/>
  <c r="AF4" i="6"/>
  <c r="AB4" i="6"/>
  <c r="AE4" i="6" s="1"/>
  <c r="AA9" i="8"/>
  <c r="AF9" i="8" s="1"/>
  <c r="AB9" i="8"/>
  <c r="AE9" i="8" s="1"/>
  <c r="AO7" i="8"/>
  <c r="AG7" i="8"/>
  <c r="AA6" i="8"/>
  <c r="AF6" i="8" s="1"/>
  <c r="AB6" i="8"/>
  <c r="AE6" i="8" s="1"/>
  <c r="AA5" i="8"/>
  <c r="AF5" i="8" s="1"/>
  <c r="AB5" i="8"/>
  <c r="AE5" i="8" s="1"/>
  <c r="AG39" i="8"/>
  <c r="AO39" i="9"/>
  <c r="AA34" i="10"/>
  <c r="AF34" i="10" s="1"/>
  <c r="AB34" i="10"/>
  <c r="AE34" i="10" s="1"/>
  <c r="AG33" i="10"/>
  <c r="AO33" i="10"/>
  <c r="AO32" i="10"/>
  <c r="AG32" i="10"/>
  <c r="AE31" i="10"/>
  <c r="AA31" i="10"/>
  <c r="AF31" i="10" s="1"/>
  <c r="AA30" i="10"/>
  <c r="AF30" i="10" s="1"/>
  <c r="AB30" i="10"/>
  <c r="AE30" i="10" s="1"/>
  <c r="AG29" i="10"/>
  <c r="AO29" i="10"/>
  <c r="AO28" i="10"/>
  <c r="AG28" i="10"/>
  <c r="AF27" i="10"/>
  <c r="AB27" i="10"/>
  <c r="AE27" i="10" s="1"/>
  <c r="AA26" i="10"/>
  <c r="AF26" i="10" s="1"/>
  <c r="AB26" i="10"/>
  <c r="AE26" i="10" s="1"/>
  <c r="AO38" i="10"/>
  <c r="AG38" i="10"/>
  <c r="AA37" i="10"/>
  <c r="AF37" i="10" s="1"/>
  <c r="AE37" i="10"/>
  <c r="AA36" i="10"/>
  <c r="AF36" i="10" s="1"/>
  <c r="AB36" i="10"/>
  <c r="AE36" i="10" s="1"/>
  <c r="AA25" i="10"/>
  <c r="AF25" i="10" s="1"/>
  <c r="AE25" i="10"/>
  <c r="AA24" i="10"/>
  <c r="AF24" i="10" s="1"/>
  <c r="AB24" i="10"/>
  <c r="AE24" i="10" s="1"/>
  <c r="AA23" i="10"/>
  <c r="AF23" i="10" s="1"/>
  <c r="AB23" i="10"/>
  <c r="AE23" i="10" s="1"/>
  <c r="AG22" i="10"/>
  <c r="AO22" i="10"/>
  <c r="AB21" i="10"/>
  <c r="AE21" i="10" s="1"/>
  <c r="AA21" i="10"/>
  <c r="AF21" i="10" s="1"/>
  <c r="AB20" i="10"/>
  <c r="AE20" i="10" s="1"/>
  <c r="AA20" i="10"/>
  <c r="AF20" i="10" s="1"/>
  <c r="AG19" i="10"/>
  <c r="AO19" i="10"/>
  <c r="AG18" i="10"/>
  <c r="AO18" i="10"/>
  <c r="AB17" i="10"/>
  <c r="AE17" i="10" s="1"/>
  <c r="AF17" i="10"/>
  <c r="AB16" i="10"/>
  <c r="AE16" i="10" s="1"/>
  <c r="AO16" i="10" s="1"/>
  <c r="AA15" i="10"/>
  <c r="AF15" i="10" s="1"/>
  <c r="AB15" i="10"/>
  <c r="AE15" i="10" s="1"/>
  <c r="AG14" i="10"/>
  <c r="AO14" i="10"/>
  <c r="AO12" i="10"/>
  <c r="AA11" i="10"/>
  <c r="AF11" i="10" s="1"/>
  <c r="AB11" i="10"/>
  <c r="AE11" i="10" s="1"/>
  <c r="AB10" i="10"/>
  <c r="AE10" i="10" s="1"/>
  <c r="AA10" i="10"/>
  <c r="AF10" i="10" s="1"/>
  <c r="AB9" i="10"/>
  <c r="AE9" i="10" s="1"/>
  <c r="AA9" i="10"/>
  <c r="AF9" i="10" s="1"/>
  <c r="AO8" i="10"/>
  <c r="AG8" i="10"/>
  <c r="AO7" i="10"/>
  <c r="AG7" i="10"/>
  <c r="AF6" i="10"/>
  <c r="AE6" i="10"/>
  <c r="AG5" i="10"/>
  <c r="AO5" i="10"/>
  <c r="AG4" i="10"/>
  <c r="AO4" i="10"/>
  <c r="AA35" i="10"/>
  <c r="AF35" i="10" s="1"/>
  <c r="AB35" i="10"/>
  <c r="AE35" i="10" s="1"/>
  <c r="AA39" i="10"/>
  <c r="AF39" i="10" s="1"/>
  <c r="AB39" i="10"/>
  <c r="AE39" i="10" s="1"/>
  <c r="AB13" i="9"/>
  <c r="AE13" i="9" s="1"/>
  <c r="AA13" i="9"/>
  <c r="AF13" i="9" s="1"/>
  <c r="AE35" i="8"/>
  <c r="AB13" i="8"/>
  <c r="AE13" i="8" s="1"/>
  <c r="AA13" i="8"/>
  <c r="AF13" i="8" s="1"/>
  <c r="AO14" i="8"/>
  <c r="AG14" i="8"/>
  <c r="AB13" i="7"/>
  <c r="AE13" i="7" s="1"/>
  <c r="AA13" i="7"/>
  <c r="AF13" i="7" s="1"/>
  <c r="AO35" i="7"/>
  <c r="AA35" i="6"/>
  <c r="AF35" i="6" s="1"/>
  <c r="AB35" i="6"/>
  <c r="AE35" i="6" s="1"/>
  <c r="AB36" i="6"/>
  <c r="AE36" i="6" s="1"/>
  <c r="AF36" i="6"/>
  <c r="AB13" i="6"/>
  <c r="AE13" i="6" s="1"/>
  <c r="AA13" i="6"/>
  <c r="AF13" i="6" s="1"/>
  <c r="AA17" i="6"/>
  <c r="AF17" i="6" s="1"/>
  <c r="AB17" i="6"/>
  <c r="AE17" i="6" s="1"/>
  <c r="AO35" i="5"/>
  <c r="AG35" i="5"/>
  <c r="AB13" i="5"/>
  <c r="AE13" i="5" s="1"/>
  <c r="AF13" i="5"/>
  <c r="AA35" i="3"/>
  <c r="AF35" i="3" s="1"/>
  <c r="AE35" i="3"/>
  <c r="AF13" i="3"/>
  <c r="AB13" i="3"/>
  <c r="AE13" i="3" s="1"/>
  <c r="AO30" i="8" l="1"/>
  <c r="AG23" i="8"/>
  <c r="AO26" i="8"/>
  <c r="AG33" i="8"/>
  <c r="AO33" i="5"/>
  <c r="AG6" i="10"/>
  <c r="AG31" i="8"/>
  <c r="AG37" i="8"/>
  <c r="AO27" i="8"/>
  <c r="AG21" i="7"/>
  <c r="AG26" i="8"/>
  <c r="AG8" i="8"/>
  <c r="AO8" i="8"/>
  <c r="AG32" i="8"/>
  <c r="AG33" i="7"/>
  <c r="AO33" i="7"/>
  <c r="AG37" i="7"/>
  <c r="AO36" i="8"/>
  <c r="AG11" i="8"/>
  <c r="AG4" i="8"/>
  <c r="AO37" i="8"/>
  <c r="AO4" i="8"/>
  <c r="AG19" i="8"/>
  <c r="AO11" i="8"/>
  <c r="AG24" i="8"/>
  <c r="AG28" i="8"/>
  <c r="AO28" i="8"/>
  <c r="AO21" i="8"/>
  <c r="AG36" i="8"/>
  <c r="AG30" i="8"/>
  <c r="AG18" i="8"/>
  <c r="AO22" i="8"/>
  <c r="AG22" i="8"/>
  <c r="AO32" i="8"/>
  <c r="AG29" i="8"/>
  <c r="AO29" i="8"/>
  <c r="AO19" i="8"/>
  <c r="AO25" i="8"/>
  <c r="AO31" i="8"/>
  <c r="AO23" i="8"/>
  <c r="AO15" i="7"/>
  <c r="AG15" i="7"/>
  <c r="AO21" i="7"/>
  <c r="AO31" i="7"/>
  <c r="AG31" i="7"/>
  <c r="AO19" i="7"/>
  <c r="AG19" i="7"/>
  <c r="AO29" i="7"/>
  <c r="AG29" i="7"/>
  <c r="AO37" i="7"/>
  <c r="AG25" i="7"/>
  <c r="AO25" i="7"/>
  <c r="AG23" i="7"/>
  <c r="AO23" i="7"/>
  <c r="AO27" i="7"/>
  <c r="AG27" i="7"/>
  <c r="AO17" i="7"/>
  <c r="AG17" i="7"/>
  <c r="AO22" i="6"/>
  <c r="AG12" i="7"/>
  <c r="AO12" i="7"/>
  <c r="AG11" i="7"/>
  <c r="AO11" i="7"/>
  <c r="AO10" i="7"/>
  <c r="AG10" i="7"/>
  <c r="AO9" i="7"/>
  <c r="AG9" i="7"/>
  <c r="AO8" i="7"/>
  <c r="AG8" i="7"/>
  <c r="AG7" i="7"/>
  <c r="AO7" i="7"/>
  <c r="AO6" i="7"/>
  <c r="AG6" i="7"/>
  <c r="AO5" i="7"/>
  <c r="AG5" i="7"/>
  <c r="AG5" i="6"/>
  <c r="AO5" i="6"/>
  <c r="AO6" i="6"/>
  <c r="AG6" i="6"/>
  <c r="AG7" i="6"/>
  <c r="AO7" i="6"/>
  <c r="AG8" i="6"/>
  <c r="AO8" i="6"/>
  <c r="AO9" i="6"/>
  <c r="AG9" i="6"/>
  <c r="AO10" i="6"/>
  <c r="AG10" i="6"/>
  <c r="AO11" i="6"/>
  <c r="AG11" i="6"/>
  <c r="AO12" i="6"/>
  <c r="AG12" i="6"/>
  <c r="AO14" i="6"/>
  <c r="AG14" i="6"/>
  <c r="AO15" i="6"/>
  <c r="AG15" i="6"/>
  <c r="AO16" i="6"/>
  <c r="AG16" i="6"/>
  <c r="AO18" i="6"/>
  <c r="AG18" i="6"/>
  <c r="AG19" i="6"/>
  <c r="AO19" i="6"/>
  <c r="AO20" i="6"/>
  <c r="AG20" i="6"/>
  <c r="AO21" i="6"/>
  <c r="AG21" i="6"/>
  <c r="AG23" i="6"/>
  <c r="AO23" i="6"/>
  <c r="AG22" i="6"/>
  <c r="AG24" i="6"/>
  <c r="AO24" i="6"/>
  <c r="AG25" i="6"/>
  <c r="AO25" i="6"/>
  <c r="AG26" i="6"/>
  <c r="AO26" i="6"/>
  <c r="AG27" i="6"/>
  <c r="AO27" i="6"/>
  <c r="AG28" i="6"/>
  <c r="AO28" i="6"/>
  <c r="AO29" i="6"/>
  <c r="AG29" i="6"/>
  <c r="AG30" i="6"/>
  <c r="AO30" i="6"/>
  <c r="AO31" i="6"/>
  <c r="AG31" i="6"/>
  <c r="AO32" i="6"/>
  <c r="AG32" i="6"/>
  <c r="AO33" i="6"/>
  <c r="AG33" i="6"/>
  <c r="AG34" i="6"/>
  <c r="AO34" i="6"/>
  <c r="AG39" i="6"/>
  <c r="AO39" i="6"/>
  <c r="AG38" i="6"/>
  <c r="AO38" i="6"/>
  <c r="AG37" i="6"/>
  <c r="AO37" i="6"/>
  <c r="AO5" i="5"/>
  <c r="AG5" i="5"/>
  <c r="AO6" i="5"/>
  <c r="AG6" i="5"/>
  <c r="AO7" i="5"/>
  <c r="AG7" i="5"/>
  <c r="AG8" i="5"/>
  <c r="AO8" i="5"/>
  <c r="AG9" i="5"/>
  <c r="AO9" i="5"/>
  <c r="AO10" i="5"/>
  <c r="AG10" i="5"/>
  <c r="AO11" i="5"/>
  <c r="AG11" i="5"/>
  <c r="AO12" i="5"/>
  <c r="AG12" i="5"/>
  <c r="AG14" i="5"/>
  <c r="AO14" i="5"/>
  <c r="AG15" i="5"/>
  <c r="AO15" i="5"/>
  <c r="AG16" i="5"/>
  <c r="AO16" i="5"/>
  <c r="AO17" i="5"/>
  <c r="AG17" i="5"/>
  <c r="AG18" i="5"/>
  <c r="AO18" i="5"/>
  <c r="AG19" i="5"/>
  <c r="AO19" i="5"/>
  <c r="AG20" i="5"/>
  <c r="AO20" i="5"/>
  <c r="AG21" i="5"/>
  <c r="AO21" i="5"/>
  <c r="AO22" i="5"/>
  <c r="AG22" i="5"/>
  <c r="AO23" i="5"/>
  <c r="AG23" i="5"/>
  <c r="AG24" i="5"/>
  <c r="AO24" i="5"/>
  <c r="AO25" i="5"/>
  <c r="AG25" i="5"/>
  <c r="AG26" i="5"/>
  <c r="AO26" i="5"/>
  <c r="AG27" i="5"/>
  <c r="AO27" i="5"/>
  <c r="AG28" i="5"/>
  <c r="AO28" i="5"/>
  <c r="AG29" i="5"/>
  <c r="AO29" i="5"/>
  <c r="AO30" i="5"/>
  <c r="AG30" i="5"/>
  <c r="AG31" i="5"/>
  <c r="AO31" i="5"/>
  <c r="AO32" i="5"/>
  <c r="AG32" i="5"/>
  <c r="AG33" i="5"/>
  <c r="AG34" i="5"/>
  <c r="AO34" i="5"/>
  <c r="AO39" i="5"/>
  <c r="AG39" i="5"/>
  <c r="AO38" i="5"/>
  <c r="AG38" i="5"/>
  <c r="AG37" i="5"/>
  <c r="AO37" i="5"/>
  <c r="AO14" i="3"/>
  <c r="AG14" i="3"/>
  <c r="AG16" i="3"/>
  <c r="AO16" i="3"/>
  <c r="AO15" i="3"/>
  <c r="AG15" i="3"/>
  <c r="AG17" i="3"/>
  <c r="AO17" i="3"/>
  <c r="AG18" i="3"/>
  <c r="AO18" i="3"/>
  <c r="AO19" i="3"/>
  <c r="AG19" i="3"/>
  <c r="AG21" i="3"/>
  <c r="AG22" i="3"/>
  <c r="AG23" i="3"/>
  <c r="AO23" i="3"/>
  <c r="AG20" i="3"/>
  <c r="AO20" i="3"/>
  <c r="AG24" i="3"/>
  <c r="AO24" i="3"/>
  <c r="AO21" i="3"/>
  <c r="AO22" i="3"/>
  <c r="AG31" i="3"/>
  <c r="AO31" i="3"/>
  <c r="AO26" i="3"/>
  <c r="AG26" i="3"/>
  <c r="AO32" i="3"/>
  <c r="AG32" i="3"/>
  <c r="AG30" i="3"/>
  <c r="AO30" i="3"/>
  <c r="AG27" i="3"/>
  <c r="AO27" i="3"/>
  <c r="AO25" i="3"/>
  <c r="AG25" i="3"/>
  <c r="AG28" i="3"/>
  <c r="AO28" i="3"/>
  <c r="AO33" i="3"/>
  <c r="AG33" i="3"/>
  <c r="AG34" i="3"/>
  <c r="AO34" i="3"/>
  <c r="AG37" i="3"/>
  <c r="AO37" i="3"/>
  <c r="AO39" i="3"/>
  <c r="AG39" i="3"/>
  <c r="AO5" i="3"/>
  <c r="AG6" i="3"/>
  <c r="AO7" i="3"/>
  <c r="AG7" i="3"/>
  <c r="AO9" i="3"/>
  <c r="AG9" i="3"/>
  <c r="AO12" i="3"/>
  <c r="AG11" i="3"/>
  <c r="AO11" i="3"/>
  <c r="AG10" i="3"/>
  <c r="AO10" i="3"/>
  <c r="AG5" i="3"/>
  <c r="AO6" i="3"/>
  <c r="AO8" i="3"/>
  <c r="AG8" i="3"/>
  <c r="AG12" i="3"/>
  <c r="AO35" i="9"/>
  <c r="AG35" i="9"/>
  <c r="AO10" i="9"/>
  <c r="AO17" i="8"/>
  <c r="AG17" i="8"/>
  <c r="AG34" i="7"/>
  <c r="AO34" i="7"/>
  <c r="AO4" i="6"/>
  <c r="AO36" i="5"/>
  <c r="AG36" i="5"/>
  <c r="AO36" i="3"/>
  <c r="AG36" i="3"/>
  <c r="AG36" i="7"/>
  <c r="AO36" i="7"/>
  <c r="AO4" i="7"/>
  <c r="AG4" i="7"/>
  <c r="AG15" i="8"/>
  <c r="AO15" i="8"/>
  <c r="AG12" i="8"/>
  <c r="AO12" i="8"/>
  <c r="AG5" i="9"/>
  <c r="AO5" i="9"/>
  <c r="AG6" i="9"/>
  <c r="AO6" i="9"/>
  <c r="AG11" i="9"/>
  <c r="AO11" i="9"/>
  <c r="AO12" i="9"/>
  <c r="AG12" i="9"/>
  <c r="AG14" i="9"/>
  <c r="AO14" i="9"/>
  <c r="AO15" i="9"/>
  <c r="AG15" i="9"/>
  <c r="AO22" i="9"/>
  <c r="AO26" i="9"/>
  <c r="AG26" i="9"/>
  <c r="AO27" i="9"/>
  <c r="AG27" i="9"/>
  <c r="AG28" i="9"/>
  <c r="AG29" i="9"/>
  <c r="AO29" i="9"/>
  <c r="AG31" i="9"/>
  <c r="AO31" i="9"/>
  <c r="AG38" i="9"/>
  <c r="AO38" i="9"/>
  <c r="AO4" i="3"/>
  <c r="AG4" i="3"/>
  <c r="AG4" i="6"/>
  <c r="AG9" i="8"/>
  <c r="AO9" i="8"/>
  <c r="AO6" i="8"/>
  <c r="AG6" i="8"/>
  <c r="AG5" i="8"/>
  <c r="AO5" i="8"/>
  <c r="AG34" i="10"/>
  <c r="AO34" i="10"/>
  <c r="AG31" i="10"/>
  <c r="AO31" i="10"/>
  <c r="AG30" i="10"/>
  <c r="AO30" i="10"/>
  <c r="AO27" i="10"/>
  <c r="AG27" i="10"/>
  <c r="AG26" i="10"/>
  <c r="AO26" i="10"/>
  <c r="AO37" i="10"/>
  <c r="AG37" i="10"/>
  <c r="AG36" i="10"/>
  <c r="AO36" i="10"/>
  <c r="AO25" i="10"/>
  <c r="AG25" i="10"/>
  <c r="AO24" i="10"/>
  <c r="AG24" i="10"/>
  <c r="AO23" i="10"/>
  <c r="AG23" i="10"/>
  <c r="AO21" i="10"/>
  <c r="AG21" i="10"/>
  <c r="AO20" i="10"/>
  <c r="AG20" i="10"/>
  <c r="AO17" i="10"/>
  <c r="AG17" i="10"/>
  <c r="AG16" i="10"/>
  <c r="AG15" i="10"/>
  <c r="AO15" i="10"/>
  <c r="AG11" i="10"/>
  <c r="AO11" i="10"/>
  <c r="AO10" i="10"/>
  <c r="AG10" i="10"/>
  <c r="AG9" i="10"/>
  <c r="AO9" i="10"/>
  <c r="AO6" i="10"/>
  <c r="AG35" i="10"/>
  <c r="AO35" i="10"/>
  <c r="AO39" i="10"/>
  <c r="AG39" i="10"/>
  <c r="AG13" i="9"/>
  <c r="AO13" i="9"/>
  <c r="AG35" i="8"/>
  <c r="AO35" i="8"/>
  <c r="AG13" i="8"/>
  <c r="AO13" i="8"/>
  <c r="AO13" i="7"/>
  <c r="AG13" i="7"/>
  <c r="AG35" i="6"/>
  <c r="AO35" i="6"/>
  <c r="AG36" i="6"/>
  <c r="AO36" i="6"/>
  <c r="AO13" i="6"/>
  <c r="AG13" i="6"/>
  <c r="AG17" i="6"/>
  <c r="AO17" i="6"/>
  <c r="AG13" i="5"/>
  <c r="AO13" i="5"/>
  <c r="AG35" i="3"/>
  <c r="AO35" i="3"/>
  <c r="AG13" i="3"/>
  <c r="AO13" i="3"/>
</calcChain>
</file>

<file path=xl/sharedStrings.xml><?xml version="1.0" encoding="utf-8"?>
<sst xmlns="http://schemas.openxmlformats.org/spreadsheetml/2006/main" count="433" uniqueCount="87">
  <si>
    <t>n</t>
  </si>
  <si>
    <t>g</t>
  </si>
  <si>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</si>
  <si>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r>
      <rPr>
        <b/>
        <sz val="11"/>
        <color theme="1"/>
        <rFont val="Symbol"/>
        <family val="1"/>
        <charset val="2"/>
      </rPr>
      <t>w</t>
    </r>
    <r>
      <rPr>
        <b/>
        <vertAlign val="subscript"/>
        <sz val="11"/>
        <color theme="1"/>
        <rFont val="Calibri"/>
        <family val="2"/>
        <scheme val="minor"/>
      </rPr>
      <t>tr</t>
    </r>
  </si>
  <si>
    <r>
      <rPr>
        <b/>
        <sz val="11"/>
        <color theme="1"/>
        <rFont val="Symbol"/>
        <family val="1"/>
        <charset val="2"/>
      </rPr>
      <t>t</t>
    </r>
    <r>
      <rPr>
        <b/>
        <vertAlign val="subscript"/>
        <sz val="11"/>
        <color theme="1"/>
        <rFont val="Calibri"/>
        <family val="2"/>
        <scheme val="minor"/>
      </rPr>
      <t>tr</t>
    </r>
  </si>
  <si>
    <r>
      <rPr>
        <b/>
        <sz val="11"/>
        <color theme="1"/>
        <rFont val="Symbol"/>
        <family val="1"/>
        <charset val="2"/>
      </rPr>
      <t>m</t>
    </r>
    <r>
      <rPr>
        <b/>
        <vertAlign val="subscript"/>
        <sz val="11"/>
        <color theme="1"/>
        <rFont val="Calibri"/>
        <family val="2"/>
        <scheme val="minor"/>
      </rPr>
      <t>c</t>
    </r>
  </si>
  <si>
    <t>d (m)</t>
  </si>
  <si>
    <r>
      <t>k</t>
    </r>
    <r>
      <rPr>
        <b/>
        <sz val="11"/>
        <color theme="1"/>
        <rFont val="Calibri"/>
        <family val="2"/>
        <scheme val="minor"/>
      </rPr>
      <t xml:space="preserve"> (1/m)</t>
    </r>
  </si>
  <si>
    <r>
      <rPr>
        <b/>
        <sz val="11"/>
        <color theme="1"/>
        <rFont val="Symbol"/>
        <family val="1"/>
        <charset val="2"/>
      </rPr>
      <t>s</t>
    </r>
    <r>
      <rPr>
        <b/>
        <vertAlign val="subscript"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 xml:space="preserve"> (1/m)</t>
    </r>
  </si>
  <si>
    <r>
      <t>R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</si>
  <si>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tr</t>
    </r>
  </si>
  <si>
    <t>c</t>
  </si>
  <si>
    <r>
      <t>k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</si>
  <si>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E</t>
    </r>
    <r>
      <rPr>
        <b/>
        <vertAlign val="subscript"/>
        <sz val="11"/>
        <color theme="1"/>
        <rFont val="Calibri"/>
        <family val="2"/>
        <scheme val="minor"/>
      </rPr>
      <t>tr</t>
    </r>
  </si>
  <si>
    <r>
      <t>g</t>
    </r>
    <r>
      <rPr>
        <sz val="11"/>
        <color theme="1"/>
        <rFont val="Calibri"/>
        <family val="2"/>
        <scheme val="minor"/>
      </rPr>
      <t/>
    </r>
  </si>
  <si>
    <r>
      <t>g</t>
    </r>
    <r>
      <rPr>
        <b/>
        <sz val="11"/>
        <color theme="1"/>
        <rFont val="Calibri"/>
        <family val="2"/>
        <scheme val="minor"/>
      </rPr>
      <t>bar</t>
    </r>
  </si>
  <si>
    <t>j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</si>
  <si>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</si>
  <si>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</si>
  <si>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>A</t>
  </si>
  <si>
    <t>B</t>
  </si>
  <si>
    <r>
      <t>D</t>
    </r>
    <r>
      <rPr>
        <b/>
        <vertAlign val="subscript"/>
        <sz val="11"/>
        <color theme="1"/>
        <rFont val="Calibri"/>
        <family val="2"/>
        <scheme val="minor"/>
      </rPr>
      <t>1</t>
    </r>
  </si>
  <si>
    <t>s</t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</si>
  <si>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vertAlign val="subscript"/>
        <sz val="11"/>
        <color theme="1"/>
        <rFont val="Calibri"/>
        <family val="2"/>
        <scheme val="minor"/>
      </rPr>
      <t>dh</t>
    </r>
  </si>
  <si>
    <r>
      <t>T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vertAlign val="subscript"/>
        <sz val="11"/>
        <color theme="1"/>
        <rFont val="Calibri"/>
        <family val="2"/>
        <scheme val="minor"/>
      </rPr>
      <t>dh</t>
    </r>
  </si>
  <si>
    <r>
      <t>R</t>
    </r>
    <r>
      <rPr>
        <b/>
        <vertAlign val="subscript"/>
        <sz val="11"/>
        <color theme="1"/>
        <rFont val="Calibri"/>
        <family val="2"/>
        <scheme val="minor"/>
      </rPr>
      <t>dh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</si>
  <si>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dh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</si>
  <si>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dh</t>
    </r>
  </si>
  <si>
    <t>X=</t>
  </si>
  <si>
    <t>g/L</t>
  </si>
  <si>
    <t>D</t>
  </si>
  <si>
    <r>
      <t>A</t>
    </r>
    <r>
      <rPr>
        <b/>
        <vertAlign val="subscript"/>
        <sz val="11"/>
        <color theme="1"/>
        <rFont val="Times New Roman"/>
        <family val="1"/>
      </rPr>
      <t>bs,</t>
    </r>
    <r>
      <rPr>
        <b/>
        <vertAlign val="subscript"/>
        <sz val="11"/>
        <color theme="1"/>
        <rFont val="Symbol"/>
        <family val="1"/>
        <charset val="2"/>
      </rPr>
      <t>l</t>
    </r>
    <r>
      <rPr>
        <b/>
        <sz val="11"/>
        <color theme="1"/>
        <rFont val="Times New Roman"/>
        <family val="1"/>
      </rPr>
      <t xml:space="preserve"> (m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/kg)</t>
    </r>
  </si>
  <si>
    <r>
      <t>S</t>
    </r>
    <r>
      <rPr>
        <b/>
        <vertAlign val="subscript"/>
        <sz val="11"/>
        <color theme="1"/>
        <rFont val="Times New Roman"/>
        <family val="1"/>
      </rPr>
      <t>sca,</t>
    </r>
    <r>
      <rPr>
        <b/>
        <vertAlign val="subscript"/>
        <sz val="11"/>
        <color theme="1"/>
        <rFont val="Symbol"/>
        <family val="1"/>
        <charset val="2"/>
      </rPr>
      <t>l</t>
    </r>
    <r>
      <rPr>
        <b/>
        <sz val="11"/>
        <color theme="1"/>
        <rFont val="Times New Roman"/>
        <family val="1"/>
      </rPr>
      <t xml:space="preserve"> (m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/kg)</t>
    </r>
  </si>
  <si>
    <t>dilution 6</t>
  </si>
  <si>
    <t>error</t>
  </si>
  <si>
    <t>Direct measurements (single scattering)</t>
  </si>
  <si>
    <t>Retrieved by inverse method (multiple scattering)</t>
  </si>
  <si>
    <r>
      <t>A</t>
    </r>
    <r>
      <rPr>
        <b/>
        <vertAlign val="subscript"/>
        <sz val="11"/>
        <color rgb="FFFF0000"/>
        <rFont val="Times New Roman"/>
        <family val="1"/>
      </rPr>
      <t>bs,</t>
    </r>
    <r>
      <rPr>
        <b/>
        <vertAlign val="subscript"/>
        <sz val="11"/>
        <color rgb="FFFF0000"/>
        <rFont val="Symbol"/>
        <family val="1"/>
        <charset val="2"/>
      </rPr>
      <t>l</t>
    </r>
    <r>
      <rPr>
        <b/>
        <sz val="11"/>
        <color rgb="FFFF0000"/>
        <rFont val="Times New Roman"/>
        <family val="1"/>
      </rPr>
      <t xml:space="preserve"> (m</t>
    </r>
    <r>
      <rPr>
        <b/>
        <vertAlign val="superscript"/>
        <sz val="11"/>
        <color rgb="FFFF0000"/>
        <rFont val="Times New Roman"/>
        <family val="1"/>
      </rPr>
      <t>2</t>
    </r>
    <r>
      <rPr>
        <b/>
        <sz val="11"/>
        <color rgb="FFFF0000"/>
        <rFont val="Times New Roman"/>
        <family val="1"/>
      </rPr>
      <t>/kg)</t>
    </r>
  </si>
  <si>
    <r>
      <t>S</t>
    </r>
    <r>
      <rPr>
        <b/>
        <vertAlign val="subscript"/>
        <sz val="11"/>
        <color rgb="FFFF0000"/>
        <rFont val="Times New Roman"/>
        <family val="1"/>
      </rPr>
      <t>sca,</t>
    </r>
    <r>
      <rPr>
        <b/>
        <vertAlign val="subscript"/>
        <sz val="11"/>
        <color rgb="FFFF0000"/>
        <rFont val="Symbol"/>
        <family val="1"/>
        <charset val="2"/>
      </rPr>
      <t>l</t>
    </r>
    <r>
      <rPr>
        <b/>
        <sz val="11"/>
        <color rgb="FFFF0000"/>
        <rFont val="Times New Roman"/>
        <family val="1"/>
      </rPr>
      <t xml:space="preserve"> (m</t>
    </r>
    <r>
      <rPr>
        <b/>
        <vertAlign val="superscript"/>
        <sz val="11"/>
        <color rgb="FFFF0000"/>
        <rFont val="Times New Roman"/>
        <family val="1"/>
      </rPr>
      <t>2</t>
    </r>
    <r>
      <rPr>
        <b/>
        <sz val="11"/>
        <color rgb="FFFF0000"/>
        <rFont val="Times New Roman"/>
        <family val="1"/>
      </rPr>
      <t>/kg)</t>
    </r>
  </si>
  <si>
    <t>dilution 5</t>
  </si>
  <si>
    <t>dilution 4</t>
  </si>
  <si>
    <t>dilution 1</t>
  </si>
  <si>
    <t>dilution 2</t>
  </si>
  <si>
    <t>dilution 3</t>
  </si>
  <si>
    <t>dilution 0</t>
  </si>
  <si>
    <t>n_lambda = A + B/lambda^2 + C/lambda^4</t>
  </si>
  <si>
    <t>A = 1.32711</t>
  </si>
  <si>
    <t>B = 2.6 X 10^-3 </t>
  </si>
  <si>
    <t>C = 5.0 X 10^-5</t>
  </si>
  <si>
    <t>Cx (g/l) =</t>
  </si>
  <si>
    <t>Wavelength</t>
  </si>
  <si>
    <r>
      <t>A</t>
    </r>
    <r>
      <rPr>
        <vertAlign val="subscript"/>
        <sz val="12"/>
        <color theme="1"/>
        <rFont val="Calibri"/>
        <family val="2"/>
        <scheme val="minor"/>
      </rPr>
      <t>bs</t>
    </r>
    <r>
      <rPr>
        <sz val="11"/>
        <color theme="1"/>
        <rFont val="Calibri"/>
        <family val="2"/>
        <scheme val="minor"/>
      </rPr>
      <t>(m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/kg)</t>
    </r>
  </si>
  <si>
    <r>
      <t>S</t>
    </r>
    <r>
      <rPr>
        <vertAlign val="subscript"/>
        <sz val="12"/>
        <color theme="1"/>
        <rFont val="Calibri"/>
        <family val="2"/>
        <scheme val="minor"/>
      </rPr>
      <t>sca</t>
    </r>
    <r>
      <rPr>
        <sz val="11"/>
        <color theme="1"/>
        <rFont val="Calibri"/>
        <family val="2"/>
        <scheme val="minor"/>
      </rPr>
      <t xml:space="preserve"> (m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/kg)</t>
    </r>
  </si>
  <si>
    <r>
      <t>E</t>
    </r>
    <r>
      <rPr>
        <vertAlign val="subscript"/>
        <sz val="12"/>
        <color theme="1"/>
        <rFont val="Calibri"/>
        <family val="2"/>
        <scheme val="minor"/>
      </rPr>
      <t>ext</t>
    </r>
    <r>
      <rPr>
        <sz val="11"/>
        <color theme="1"/>
        <rFont val="Calibri"/>
        <family val="2"/>
        <scheme val="minor"/>
      </rPr>
      <t xml:space="preserve"> (m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/kg)</t>
    </r>
  </si>
  <si>
    <t xml:space="preserve"> </t>
  </si>
  <si>
    <r>
      <t>(1-g)S</t>
    </r>
    <r>
      <rPr>
        <b/>
        <vertAlign val="subscript"/>
        <sz val="11"/>
        <color theme="1"/>
        <rFont val="Times New Roman"/>
        <family val="1"/>
      </rPr>
      <t>sca,</t>
    </r>
    <r>
      <rPr>
        <b/>
        <vertAlign val="subscript"/>
        <sz val="11"/>
        <color theme="1"/>
        <rFont val="Symbol"/>
        <family val="1"/>
        <charset val="2"/>
      </rPr>
      <t>l</t>
    </r>
    <r>
      <rPr>
        <b/>
        <sz val="11"/>
        <color theme="1"/>
        <rFont val="Times New Roman"/>
        <family val="1"/>
      </rPr>
      <t xml:space="preserve"> (m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/kg)</t>
    </r>
  </si>
  <si>
    <t>Radiation characteristics obtained from direct measurements</t>
  </si>
  <si>
    <t xml:space="preserve">a. Under the menu Tools select Adds-In </t>
  </si>
  <si>
    <t>b. In Adds-In check the boxes for</t>
  </si>
  <si>
    <t>e. Note: you might have to optimize yourself manually before running the Excel Solver.</t>
  </si>
  <si>
    <t>Excel has a built-in optimization package that you can activate by</t>
  </si>
  <si>
    <t>c. select the worksheet of interest</t>
  </si>
  <si>
    <t>d. To minimize the error between experimental measurements and predictions from the two-flux approximation computed in column AO</t>
  </si>
  <si>
    <t>e. A good match is obtained when the error is small (&lt;1E-12) and the experimental and prediction points are superimposed.</t>
  </si>
  <si>
    <t>f. Repeat the procedure for each row of data</t>
  </si>
  <si>
    <r>
      <t>(i)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Analysis ToolPak </t>
    </r>
  </si>
  <si>
    <r>
      <t>(ii)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Analysis ToolPak- VBA</t>
    </r>
  </si>
  <si>
    <r>
      <t>(iii)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Solver Add-in</t>
    </r>
  </si>
  <si>
    <r>
      <t>(ii)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In the tab Data select the function Solver</t>
    </r>
  </si>
  <si>
    <r>
      <t>(iii)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Fill out the fields based on the cells that you want to optimize (B4, C4, G4)</t>
    </r>
  </si>
  <si>
    <r>
      <t>(i)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Select the cell (AO4) containing the value of the error</t>
    </r>
  </si>
  <si>
    <t>Software</t>
  </si>
  <si>
    <t>Data processing for a given dilution</t>
  </si>
  <si>
    <t>by Razmig Kandilian, Antoine Soulies, Jeremy Pruvost, Benoit Rousseau, Jack Legrand, and Laurent Pilon</t>
  </si>
  <si>
    <t>B1</t>
  </si>
  <si>
    <t>B2</t>
  </si>
  <si>
    <t>B3</t>
  </si>
  <si>
    <t>C1</t>
  </si>
  <si>
    <t>C2</t>
  </si>
  <si>
    <t>C3</t>
  </si>
  <si>
    <t>Wavelength (um)</t>
  </si>
  <si>
    <t>Quartz Suprasil index</t>
  </si>
  <si>
    <r>
      <t>S</t>
    </r>
    <r>
      <rPr>
        <b/>
        <vertAlign val="subscript"/>
        <sz val="11"/>
        <color theme="1"/>
        <rFont val="Calibri"/>
        <family val="2"/>
        <scheme val="minor"/>
      </rPr>
      <t>sca,tr,</t>
    </r>
    <r>
      <rPr>
        <b/>
        <vertAlign val="subscript"/>
        <sz val="11"/>
        <color theme="1"/>
        <rFont val="Calibri"/>
        <family val="2"/>
      </rPr>
      <t>λ</t>
    </r>
    <r>
      <rPr>
        <b/>
        <sz val="11"/>
        <color theme="1"/>
        <rFont val="Calibri"/>
        <family val="2"/>
      </rPr>
      <t xml:space="preserve"> (m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/kg)</t>
    </r>
  </si>
  <si>
    <r>
      <t>S</t>
    </r>
    <r>
      <rPr>
        <vertAlign val="subscript"/>
        <sz val="12"/>
        <color theme="1"/>
        <rFont val="Calibri"/>
        <family val="2"/>
        <scheme val="minor"/>
      </rPr>
      <t>sca,tr</t>
    </r>
    <r>
      <rPr>
        <sz val="11"/>
        <color theme="1"/>
        <rFont val="Calibri"/>
        <family val="2"/>
        <scheme val="minor"/>
      </rPr>
      <t xml:space="preserve"> (m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/kg)</t>
    </r>
  </si>
  <si>
    <t>http://heraeus-quarzglas.com/media/webmedia_local/downloads/broschren_mo/DataandProperties_Optics_fusedsilica.pdf</t>
  </si>
  <si>
    <t>This Excel file is provided in support of the manuscript entitled "Simple Method for Measuring the Spectral Absorption Cross-Section of Microalgae", Chemical Engineering Science, Vol. 146, No. 2, pp. 357-368.</t>
  </si>
  <si>
    <t>doi: 10.1016/j.ces.2016.02.039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</si>
</sst>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vertAlign val="subscript"/>
      <sz val="11"/>
      <color theme="1"/>
      <name val="Symbol"/>
      <family val="1"/>
      <charset val="2"/>
    </font>
    <font>
      <b/>
      <vertAlign val="superscript"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b/>
      <vertAlign val="subscript"/>
      <sz val="11"/>
      <color rgb="FFFF0000"/>
      <name val="Times New Roman"/>
      <family val="1"/>
    </font>
    <font>
      <b/>
      <vertAlign val="subscript"/>
      <sz val="11"/>
      <color rgb="FFFF0000"/>
      <name val="Symbol"/>
      <family val="1"/>
      <charset val="2"/>
    </font>
    <font>
      <b/>
      <vertAlign val="superscript"/>
      <sz val="11"/>
      <color rgb="FFFF0000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FF"/>
      <name val="Times New Roman"/>
      <family val="1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2" borderId="0" xfId="0" applyFont="1" applyFill="1"/>
    <xf numFmtId="0" fontId="10" fillId="0" borderId="0" xfId="0" applyFont="1"/>
    <xf numFmtId="0" fontId="1" fillId="2" borderId="0" xfId="0" applyFont="1" applyFill="1"/>
    <xf numFmtId="164" fontId="0" fillId="0" borderId="0" xfId="0" applyNumberFormat="1"/>
    <xf numFmtId="0" fontId="15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2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/>
    <xf numFmtId="165" fontId="0" fillId="0" borderId="0" xfId="0" applyNumberFormat="1" applyFont="1" applyAlignment="1">
      <alignment horizontal="center" vertical="center"/>
    </xf>
    <xf numFmtId="0" fontId="0" fillId="3" borderId="0" xfId="0" applyFill="1"/>
    <xf numFmtId="0" fontId="0" fillId="0" borderId="0" xfId="0" applyFill="1"/>
    <xf numFmtId="165" fontId="0" fillId="0" borderId="0" xfId="0" applyNumberFormat="1"/>
    <xf numFmtId="165" fontId="0" fillId="3" borderId="0" xfId="0" applyNumberFormat="1" applyFont="1" applyFill="1" applyAlignment="1">
      <alignment horizontal="center" vertical="center"/>
    </xf>
    <xf numFmtId="11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0" xfId="0" applyFont="1" applyFill="1"/>
    <xf numFmtId="0" fontId="20" fillId="0" borderId="0" xfId="0" applyFont="1" applyAlignment="1">
      <alignment horizontal="justify" vertical="center"/>
    </xf>
    <xf numFmtId="0" fontId="15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0"/>
    </xf>
    <xf numFmtId="0" fontId="22" fillId="0" borderId="0" xfId="0" applyFont="1" applyAlignment="1">
      <alignment horizontal="left" vertical="center" indent="1"/>
    </xf>
    <xf numFmtId="0" fontId="23" fillId="0" borderId="0" xfId="0" applyFont="1"/>
    <xf numFmtId="16" fontId="0" fillId="0" borderId="0" xfId="0" applyNumberFormat="1"/>
    <xf numFmtId="11" fontId="0" fillId="0" borderId="0" xfId="0" applyNumberFormat="1"/>
    <xf numFmtId="0" fontId="2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Dilution6!$AI$4:$AI$39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Dilution6!$AM$4:$AM$39</c:f>
              <c:numCache>
                <c:formatCode>General</c:formatCode>
                <c:ptCount val="36"/>
                <c:pt idx="0">
                  <c:v>0.865517123234402</c:v>
                </c:pt>
                <c:pt idx="1">
                  <c:v>0.86431687659739054</c:v>
                </c:pt>
                <c:pt idx="2">
                  <c:v>0.86809035829756143</c:v>
                </c:pt>
                <c:pt idx="3">
                  <c:v>0.86694872887178942</c:v>
                </c:pt>
                <c:pt idx="4">
                  <c:v>0.8492721684868525</c:v>
                </c:pt>
                <c:pt idx="5">
                  <c:v>0.79710414824640941</c:v>
                </c:pt>
                <c:pt idx="6">
                  <c:v>0.64967306239846645</c:v>
                </c:pt>
                <c:pt idx="7">
                  <c:v>0.53017152455275163</c:v>
                </c:pt>
                <c:pt idx="8">
                  <c:v>0.54177541785496885</c:v>
                </c:pt>
                <c:pt idx="9">
                  <c:v>0.62547689728587019</c:v>
                </c:pt>
                <c:pt idx="10">
                  <c:v>0.65688693875869464</c:v>
                </c:pt>
                <c:pt idx="11">
                  <c:v>0.72107965184009148</c:v>
                </c:pt>
                <c:pt idx="12">
                  <c:v>0.73528303016875962</c:v>
                </c:pt>
                <c:pt idx="13">
                  <c:v>0.73856191668023774</c:v>
                </c:pt>
                <c:pt idx="14">
                  <c:v>0.75375520505928095</c:v>
                </c:pt>
                <c:pt idx="15">
                  <c:v>0.76737116136712757</c:v>
                </c:pt>
                <c:pt idx="16">
                  <c:v>0.7758865605407379</c:v>
                </c:pt>
                <c:pt idx="17">
                  <c:v>0.78782648947004619</c:v>
                </c:pt>
                <c:pt idx="18">
                  <c:v>0.80175265567788045</c:v>
                </c:pt>
                <c:pt idx="19">
                  <c:v>0.81363931798006417</c:v>
                </c:pt>
                <c:pt idx="20">
                  <c:v>0.81284831724720297</c:v>
                </c:pt>
                <c:pt idx="21">
                  <c:v>0.80837957928951143</c:v>
                </c:pt>
                <c:pt idx="22">
                  <c:v>0.80006072954277041</c:v>
                </c:pt>
                <c:pt idx="23">
                  <c:v>0.76791876595620923</c:v>
                </c:pt>
                <c:pt idx="24">
                  <c:v>0.69724597971654478</c:v>
                </c:pt>
                <c:pt idx="25">
                  <c:v>0.60841631982101252</c:v>
                </c:pt>
                <c:pt idx="26">
                  <c:v>0.54608118152148366</c:v>
                </c:pt>
                <c:pt idx="27">
                  <c:v>0.52854866573218007</c:v>
                </c:pt>
                <c:pt idx="28">
                  <c:v>0.52218419030810392</c:v>
                </c:pt>
                <c:pt idx="29">
                  <c:v>0.52364334467499762</c:v>
                </c:pt>
                <c:pt idx="30">
                  <c:v>0.49791999304400603</c:v>
                </c:pt>
                <c:pt idx="31">
                  <c:v>0.45183822165853493</c:v>
                </c:pt>
                <c:pt idx="32">
                  <c:v>0.4574448518334655</c:v>
                </c:pt>
                <c:pt idx="33">
                  <c:v>0.47333330708636118</c:v>
                </c:pt>
                <c:pt idx="34">
                  <c:v>0.49457740847139464</c:v>
                </c:pt>
                <c:pt idx="35">
                  <c:v>0.52927614848593985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26-437A-A02C-5121E769ED33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Dilution6!$A$4:$A$39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Dilution6!$AF$4:$AF$39</c:f>
              <c:numCache>
                <c:formatCode>General</c:formatCode>
                <c:ptCount val="36"/>
                <c:pt idx="0">
                  <c:v>0.86551713272218245</c:v>
                </c:pt>
                <c:pt idx="1">
                  <c:v>0.86431698156917292</c:v>
                </c:pt>
                <c:pt idx="2">
                  <c:v>0.86809048043704518</c:v>
                </c:pt>
                <c:pt idx="3">
                  <c:v>0.86694869687364018</c:v>
                </c:pt>
                <c:pt idx="4">
                  <c:v>0.8492722030614881</c:v>
                </c:pt>
                <c:pt idx="5">
                  <c:v>0.79710436425517284</c:v>
                </c:pt>
                <c:pt idx="6">
                  <c:v>0.64967293221263667</c:v>
                </c:pt>
                <c:pt idx="7">
                  <c:v>0.53017144290342277</c:v>
                </c:pt>
                <c:pt idx="8">
                  <c:v>0.54177529306711436</c:v>
                </c:pt>
                <c:pt idx="9">
                  <c:v>0.62547693661416826</c:v>
                </c:pt>
                <c:pt idx="10">
                  <c:v>0.65688704654250718</c:v>
                </c:pt>
                <c:pt idx="11">
                  <c:v>0.72107970072674465</c:v>
                </c:pt>
                <c:pt idx="12">
                  <c:v>0.7352832477008121</c:v>
                </c:pt>
                <c:pt idx="13">
                  <c:v>0.73856212748972805</c:v>
                </c:pt>
                <c:pt idx="14">
                  <c:v>0.75375509429043941</c:v>
                </c:pt>
                <c:pt idx="15">
                  <c:v>0.76737121227230065</c:v>
                </c:pt>
                <c:pt idx="16">
                  <c:v>0.77588647221250684</c:v>
                </c:pt>
                <c:pt idx="17">
                  <c:v>0.78782628923729181</c:v>
                </c:pt>
                <c:pt idx="18">
                  <c:v>0.80175259151213785</c:v>
                </c:pt>
                <c:pt idx="19">
                  <c:v>0.81363955248537312</c:v>
                </c:pt>
                <c:pt idx="20">
                  <c:v>0.81284849980445628</c:v>
                </c:pt>
                <c:pt idx="21">
                  <c:v>0.80837953942662066</c:v>
                </c:pt>
                <c:pt idx="22">
                  <c:v>0.80006057893464511</c:v>
                </c:pt>
                <c:pt idx="23">
                  <c:v>0.76791870191741329</c:v>
                </c:pt>
                <c:pt idx="24">
                  <c:v>0.69724578664246628</c:v>
                </c:pt>
                <c:pt idx="25">
                  <c:v>0.60841637131843573</c:v>
                </c:pt>
                <c:pt idx="26">
                  <c:v>0.5460815225457033</c:v>
                </c:pt>
                <c:pt idx="27">
                  <c:v>0.52854837201847438</c:v>
                </c:pt>
                <c:pt idx="28">
                  <c:v>0.52218454597809449</c:v>
                </c:pt>
                <c:pt idx="29">
                  <c:v>0.52364330856348396</c:v>
                </c:pt>
                <c:pt idx="30">
                  <c:v>0.49791960500356297</c:v>
                </c:pt>
                <c:pt idx="31">
                  <c:v>0.45183822545606495</c:v>
                </c:pt>
                <c:pt idx="32">
                  <c:v>0.45744456602990458</c:v>
                </c:pt>
                <c:pt idx="33">
                  <c:v>0.47333383914596044</c:v>
                </c:pt>
                <c:pt idx="34">
                  <c:v>0.49457769020095033</c:v>
                </c:pt>
                <c:pt idx="35">
                  <c:v>0.52927635686929586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26-437A-A02C-5121E769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85728"/>
        <c:axId val="230987648"/>
      </c:scatterChart>
      <c:valAx>
        <c:axId val="230985728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0987648"/>
        <c:crosses val="autoZero"/>
        <c:crossBetween val="midCat"/>
      </c:valAx>
      <c:valAx>
        <c:axId val="2309876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1E-3"/>
              <c:y val="0.1938245882276887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0985728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486395283230283"/>
          <c:y val="0.49549157870747562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Dilution6!$AI$4:$AI$39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Dilution6!$AL$4:$AL$39</c:f>
              <c:numCache>
                <c:formatCode>General</c:formatCode>
                <c:ptCount val="36"/>
                <c:pt idx="0">
                  <c:v>5.6013233660000002E-2</c:v>
                </c:pt>
                <c:pt idx="1">
                  <c:v>5.5566892625000003E-2</c:v>
                </c:pt>
                <c:pt idx="2">
                  <c:v>5.5659220215000006E-2</c:v>
                </c:pt>
                <c:pt idx="3">
                  <c:v>5.5473020074999997E-2</c:v>
                </c:pt>
                <c:pt idx="4">
                  <c:v>5.4541671275000002E-2</c:v>
                </c:pt>
                <c:pt idx="5">
                  <c:v>5.2671933175000005E-2</c:v>
                </c:pt>
                <c:pt idx="6">
                  <c:v>4.7622087005000008E-2</c:v>
                </c:pt>
                <c:pt idx="7">
                  <c:v>4.4254620075000001E-2</c:v>
                </c:pt>
                <c:pt idx="8">
                  <c:v>4.4555921554999996E-2</c:v>
                </c:pt>
                <c:pt idx="9">
                  <c:v>4.6956682210000003E-2</c:v>
                </c:pt>
                <c:pt idx="10">
                  <c:v>4.8001174925000001E-2</c:v>
                </c:pt>
                <c:pt idx="11">
                  <c:v>5.0201461315000001E-2</c:v>
                </c:pt>
                <c:pt idx="12">
                  <c:v>5.0728120800000005E-2</c:v>
                </c:pt>
                <c:pt idx="13">
                  <c:v>5.0928843019999996E-2</c:v>
                </c:pt>
                <c:pt idx="14">
                  <c:v>5.1467261314999992E-2</c:v>
                </c:pt>
                <c:pt idx="15">
                  <c:v>5.2118394375000002E-2</c:v>
                </c:pt>
                <c:pt idx="16">
                  <c:v>5.2537872790000002E-2</c:v>
                </c:pt>
                <c:pt idx="17">
                  <c:v>5.3147554394999998E-2</c:v>
                </c:pt>
                <c:pt idx="18">
                  <c:v>5.3929748535000002E-2</c:v>
                </c:pt>
                <c:pt idx="19">
                  <c:v>5.4424941540000001E-2</c:v>
                </c:pt>
                <c:pt idx="20">
                  <c:v>5.4431595799999996E-2</c:v>
                </c:pt>
                <c:pt idx="21">
                  <c:v>5.4276285170000008E-2</c:v>
                </c:pt>
                <c:pt idx="22">
                  <c:v>5.4083755019999999E-2</c:v>
                </c:pt>
                <c:pt idx="23">
                  <c:v>5.2946662905000004E-2</c:v>
                </c:pt>
                <c:pt idx="24">
                  <c:v>5.0599832535000007E-2</c:v>
                </c:pt>
                <c:pt idx="25">
                  <c:v>4.7814624309999998E-2</c:v>
                </c:pt>
                <c:pt idx="26">
                  <c:v>4.6079120635000005E-2</c:v>
                </c:pt>
                <c:pt idx="27">
                  <c:v>4.5701401230000001E-2</c:v>
                </c:pt>
                <c:pt idx="28">
                  <c:v>4.5584719180000004E-2</c:v>
                </c:pt>
                <c:pt idx="29">
                  <c:v>4.573179007E-2</c:v>
                </c:pt>
                <c:pt idx="30">
                  <c:v>4.5200314524999993E-2</c:v>
                </c:pt>
                <c:pt idx="31">
                  <c:v>4.4243993755000002E-2</c:v>
                </c:pt>
                <c:pt idx="32">
                  <c:v>4.4479932785000002E-2</c:v>
                </c:pt>
                <c:pt idx="33">
                  <c:v>4.5120339395E-2</c:v>
                </c:pt>
                <c:pt idx="34">
                  <c:v>4.5859997270000001E-2</c:v>
                </c:pt>
                <c:pt idx="35">
                  <c:v>4.7155287265000005E-2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04-493A-9303-13D80B5DF59D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Dilution6!$A$4:$A$39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Dilution6!$AE$4:$AE$39</c:f>
              <c:numCache>
                <c:formatCode>General</c:formatCode>
                <c:ptCount val="36"/>
                <c:pt idx="0">
                  <c:v>5.6013289890999629E-2</c:v>
                </c:pt>
                <c:pt idx="1">
                  <c:v>5.5566975688082137E-2</c:v>
                </c:pt>
                <c:pt idx="2">
                  <c:v>5.5659320618542993E-2</c:v>
                </c:pt>
                <c:pt idx="3">
                  <c:v>5.5473065263000568E-2</c:v>
                </c:pt>
                <c:pt idx="4">
                  <c:v>5.454167101117903E-2</c:v>
                </c:pt>
                <c:pt idx="5">
                  <c:v>5.2671975220292433E-2</c:v>
                </c:pt>
                <c:pt idx="6">
                  <c:v>4.7622455707000827E-2</c:v>
                </c:pt>
                <c:pt idx="7">
                  <c:v>4.4255062617519839E-2</c:v>
                </c:pt>
                <c:pt idx="8">
                  <c:v>4.4556536051496939E-2</c:v>
                </c:pt>
                <c:pt idx="9">
                  <c:v>4.6956692693487047E-2</c:v>
                </c:pt>
                <c:pt idx="10">
                  <c:v>4.8001171723300318E-2</c:v>
                </c:pt>
                <c:pt idx="11">
                  <c:v>5.0201678326597041E-2</c:v>
                </c:pt>
                <c:pt idx="12">
                  <c:v>5.0728246840265355E-2</c:v>
                </c:pt>
                <c:pt idx="13">
                  <c:v>5.0929030394706781E-2</c:v>
                </c:pt>
                <c:pt idx="14">
                  <c:v>5.1467832433396907E-2</c:v>
                </c:pt>
                <c:pt idx="15">
                  <c:v>5.2118417054995897E-2</c:v>
                </c:pt>
                <c:pt idx="16">
                  <c:v>5.2537907377756182E-2</c:v>
                </c:pt>
                <c:pt idx="17">
                  <c:v>5.3147837304176729E-2</c:v>
                </c:pt>
                <c:pt idx="18">
                  <c:v>5.3930202170277247E-2</c:v>
                </c:pt>
                <c:pt idx="19">
                  <c:v>5.4425312389845659E-2</c:v>
                </c:pt>
                <c:pt idx="20">
                  <c:v>5.4432024146631078E-2</c:v>
                </c:pt>
                <c:pt idx="21">
                  <c:v>5.4276752331733277E-2</c:v>
                </c:pt>
                <c:pt idx="22">
                  <c:v>5.4084156932940615E-2</c:v>
                </c:pt>
                <c:pt idx="23">
                  <c:v>5.294720501247166E-2</c:v>
                </c:pt>
                <c:pt idx="24">
                  <c:v>5.060031805999541E-2</c:v>
                </c:pt>
                <c:pt idx="25">
                  <c:v>4.7814614793758238E-2</c:v>
                </c:pt>
                <c:pt idx="26">
                  <c:v>4.6079183763379855E-2</c:v>
                </c:pt>
                <c:pt idx="27">
                  <c:v>4.5701918912522357E-2</c:v>
                </c:pt>
                <c:pt idx="28">
                  <c:v>4.5584836294792361E-2</c:v>
                </c:pt>
                <c:pt idx="29">
                  <c:v>4.5731962082008394E-2</c:v>
                </c:pt>
                <c:pt idx="30">
                  <c:v>4.5201569632819627E-2</c:v>
                </c:pt>
                <c:pt idx="31">
                  <c:v>4.4243951294501462E-2</c:v>
                </c:pt>
                <c:pt idx="32">
                  <c:v>4.4481325662931823E-2</c:v>
                </c:pt>
                <c:pt idx="33">
                  <c:v>4.5120941072361698E-2</c:v>
                </c:pt>
                <c:pt idx="34">
                  <c:v>4.5860016188178865E-2</c:v>
                </c:pt>
                <c:pt idx="35">
                  <c:v>4.7155302691525819E-2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504-493A-9303-13D80B5DF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280000"/>
        <c:axId val="231286272"/>
      </c:scatterChart>
      <c:valAx>
        <c:axId val="23128000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286272"/>
        <c:crosses val="autoZero"/>
        <c:crossBetween val="midCat"/>
      </c:valAx>
      <c:valAx>
        <c:axId val="231286272"/>
        <c:scaling>
          <c:orientation val="minMax"/>
          <c:max val="0.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5364295195772111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28000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38"/>
          <c:y val="3.5554831580916858E-2"/>
          <c:w val="0.82510806297411865"/>
          <c:h val="0.83698569269250433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Dilution5_quartz!$AI$4:$AI$39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Dilution5_quartz!$AM$4:$AM$39</c:f>
              <c:numCache>
                <c:formatCode>General</c:formatCode>
                <c:ptCount val="36"/>
                <c:pt idx="0">
                  <c:v>0.67566328062657477</c:v>
                </c:pt>
                <c:pt idx="1">
                  <c:v>0.66666892811252065</c:v>
                </c:pt>
                <c:pt idx="2">
                  <c:v>0.65621219922218887</c:v>
                </c:pt>
                <c:pt idx="3">
                  <c:v>0.63022366849045308</c:v>
                </c:pt>
                <c:pt idx="4">
                  <c:v>0.55916736068326245</c:v>
                </c:pt>
                <c:pt idx="5">
                  <c:v>0.40257835625628746</c:v>
                </c:pt>
                <c:pt idx="6">
                  <c:v>0.147342394421838</c:v>
                </c:pt>
                <c:pt idx="7">
                  <c:v>5.7125162416585357E-2</c:v>
                </c:pt>
                <c:pt idx="8">
                  <c:v>6.5152155284739055E-2</c:v>
                </c:pt>
                <c:pt idx="9">
                  <c:v>0.13051938702795712</c:v>
                </c:pt>
                <c:pt idx="10">
                  <c:v>0.16427951438587576</c:v>
                </c:pt>
                <c:pt idx="11">
                  <c:v>0.25775448755551233</c:v>
                </c:pt>
                <c:pt idx="12">
                  <c:v>0.28213328906586127</c:v>
                </c:pt>
                <c:pt idx="13">
                  <c:v>0.28833205430461201</c:v>
                </c:pt>
                <c:pt idx="14">
                  <c:v>0.31775572320663342</c:v>
                </c:pt>
                <c:pt idx="15">
                  <c:v>0.34602157485727647</c:v>
                </c:pt>
                <c:pt idx="16">
                  <c:v>0.36354001178777579</c:v>
                </c:pt>
                <c:pt idx="17">
                  <c:v>0.39014870814759539</c:v>
                </c:pt>
                <c:pt idx="18">
                  <c:v>0.42510852775001817</c:v>
                </c:pt>
                <c:pt idx="19">
                  <c:v>0.45438318893999485</c:v>
                </c:pt>
                <c:pt idx="20">
                  <c:v>0.45161786477910337</c:v>
                </c:pt>
                <c:pt idx="21">
                  <c:v>0.43715618750506446</c:v>
                </c:pt>
                <c:pt idx="22">
                  <c:v>0.41425067778814545</c:v>
                </c:pt>
                <c:pt idx="23">
                  <c:v>0.33830631389050142</c:v>
                </c:pt>
                <c:pt idx="24">
                  <c:v>0.21038622383317146</c:v>
                </c:pt>
                <c:pt idx="25">
                  <c:v>0.10893983515499706</c:v>
                </c:pt>
                <c:pt idx="26">
                  <c:v>6.5476227255470545E-2</c:v>
                </c:pt>
                <c:pt idx="27">
                  <c:v>5.6838294274209694E-2</c:v>
                </c:pt>
                <c:pt idx="28">
                  <c:v>5.3994487832892679E-2</c:v>
                </c:pt>
                <c:pt idx="29">
                  <c:v>5.464111426457291E-2</c:v>
                </c:pt>
                <c:pt idx="30">
                  <c:v>4.3062447422221609E-2</c:v>
                </c:pt>
                <c:pt idx="31">
                  <c:v>2.7680813432976459E-2</c:v>
                </c:pt>
                <c:pt idx="32">
                  <c:v>3.0077637188253334E-2</c:v>
                </c:pt>
                <c:pt idx="33">
                  <c:v>3.5686533236975765E-2</c:v>
                </c:pt>
                <c:pt idx="34">
                  <c:v>4.4309524493146145E-2</c:v>
                </c:pt>
                <c:pt idx="35">
                  <c:v>6.1186711337345441E-2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5E-44D8-8C29-4EE485A88E08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Dilution5_quartz!$A$4:$A$39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Dilution5_quartz!$AF$4:$AF$39</c:f>
              <c:numCache>
                <c:formatCode>General</c:formatCode>
                <c:ptCount val="36"/>
                <c:pt idx="0">
                  <c:v>0.67563360039785691</c:v>
                </c:pt>
                <c:pt idx="1">
                  <c:v>0.66665370721079908</c:v>
                </c:pt>
                <c:pt idx="2">
                  <c:v>0.65557406516648931</c:v>
                </c:pt>
                <c:pt idx="3">
                  <c:v>0.63019447720606292</c:v>
                </c:pt>
                <c:pt idx="4">
                  <c:v>0.55946441179637851</c:v>
                </c:pt>
                <c:pt idx="5">
                  <c:v>0.40281994872936788</c:v>
                </c:pt>
                <c:pt idx="6">
                  <c:v>0.1473287886583044</c:v>
                </c:pt>
                <c:pt idx="7">
                  <c:v>5.7103790719546778E-2</c:v>
                </c:pt>
                <c:pt idx="8">
                  <c:v>6.5025771803056617E-2</c:v>
                </c:pt>
                <c:pt idx="9">
                  <c:v>0.1305532677156736</c:v>
                </c:pt>
                <c:pt idx="10">
                  <c:v>0.16432989476277554</c:v>
                </c:pt>
                <c:pt idx="11">
                  <c:v>0.257924597428628</c:v>
                </c:pt>
                <c:pt idx="12">
                  <c:v>0.28218092330965222</c:v>
                </c:pt>
                <c:pt idx="13">
                  <c:v>0.28831917313541605</c:v>
                </c:pt>
                <c:pt idx="14">
                  <c:v>0.31775482714243175</c:v>
                </c:pt>
                <c:pt idx="15">
                  <c:v>0.34597249994872159</c:v>
                </c:pt>
                <c:pt idx="16">
                  <c:v>0.36354369867016179</c:v>
                </c:pt>
                <c:pt idx="17">
                  <c:v>0.38979545636011259</c:v>
                </c:pt>
                <c:pt idx="18">
                  <c:v>0.42485439792820057</c:v>
                </c:pt>
                <c:pt idx="19">
                  <c:v>0.45433771971921971</c:v>
                </c:pt>
                <c:pt idx="20">
                  <c:v>0.45158287517426221</c:v>
                </c:pt>
                <c:pt idx="21">
                  <c:v>0.43747443940695935</c:v>
                </c:pt>
                <c:pt idx="22">
                  <c:v>0.41442176111927287</c:v>
                </c:pt>
                <c:pt idx="23">
                  <c:v>0.33841393922550117</c:v>
                </c:pt>
                <c:pt idx="24">
                  <c:v>0.21049095187692632</c:v>
                </c:pt>
                <c:pt idx="25">
                  <c:v>0.10910692226686874</c:v>
                </c:pt>
                <c:pt idx="26">
                  <c:v>6.5484518953433962E-2</c:v>
                </c:pt>
                <c:pt idx="27">
                  <c:v>5.7080750163617459E-2</c:v>
                </c:pt>
                <c:pt idx="28">
                  <c:v>5.4145969824291582E-2</c:v>
                </c:pt>
                <c:pt idx="29">
                  <c:v>5.4746646288844646E-2</c:v>
                </c:pt>
                <c:pt idx="30">
                  <c:v>4.2771053148214645E-2</c:v>
                </c:pt>
                <c:pt idx="31">
                  <c:v>2.726531458132837E-2</c:v>
                </c:pt>
                <c:pt idx="32">
                  <c:v>2.9764941340357429E-2</c:v>
                </c:pt>
                <c:pt idx="33">
                  <c:v>3.5350165612627202E-2</c:v>
                </c:pt>
                <c:pt idx="34">
                  <c:v>4.4128588468839089E-2</c:v>
                </c:pt>
                <c:pt idx="35">
                  <c:v>6.1177682137423479E-2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5E-44D8-8C29-4EE485A88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345536"/>
        <c:axId val="231351808"/>
      </c:scatterChart>
      <c:valAx>
        <c:axId val="23134553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54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351808"/>
        <c:crosses val="autoZero"/>
        <c:crossBetween val="midCat"/>
      </c:valAx>
      <c:valAx>
        <c:axId val="2313518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5E-3"/>
              <c:y val="0.1938245882276887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34553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8454846815708116"/>
          <c:y val="0.65255451203758374"/>
          <c:w val="0.32534349627589043"/>
          <c:h val="0.13087724859992089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38"/>
          <c:y val="3.5554831580916858E-2"/>
          <c:w val="0.82510806297411865"/>
          <c:h val="0.83698569269250433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Dilution5_quartz!$AI$4:$AI$39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Dilution5_quartz!$AL$4:$AL$39</c:f>
              <c:numCache>
                <c:formatCode>General</c:formatCode>
                <c:ptCount val="36"/>
                <c:pt idx="0">
                  <c:v>5.2243406770000007E-2</c:v>
                </c:pt>
                <c:pt idx="1">
                  <c:v>5.146053791E-2</c:v>
                </c:pt>
                <c:pt idx="2">
                  <c:v>5.0942697525000004E-2</c:v>
                </c:pt>
                <c:pt idx="3">
                  <c:v>4.9853308199999995E-2</c:v>
                </c:pt>
                <c:pt idx="4">
                  <c:v>4.7454321384999998E-2</c:v>
                </c:pt>
                <c:pt idx="5">
                  <c:v>4.3125553130000001E-2</c:v>
                </c:pt>
                <c:pt idx="6">
                  <c:v>3.8509188889999997E-2</c:v>
                </c:pt>
                <c:pt idx="7">
                  <c:v>3.7573844195000004E-2</c:v>
                </c:pt>
                <c:pt idx="8">
                  <c:v>3.7423329350000006E-2</c:v>
                </c:pt>
                <c:pt idx="9">
                  <c:v>3.7543491125000002E-2</c:v>
                </c:pt>
                <c:pt idx="10">
                  <c:v>3.7843511105000005E-2</c:v>
                </c:pt>
                <c:pt idx="11">
                  <c:v>3.8830434084999997E-2</c:v>
                </c:pt>
                <c:pt idx="12">
                  <c:v>3.9328131675000003E-2</c:v>
                </c:pt>
                <c:pt idx="13">
                  <c:v>3.9574213024999999E-2</c:v>
                </c:pt>
                <c:pt idx="14">
                  <c:v>4.0063869949999997E-2</c:v>
                </c:pt>
                <c:pt idx="15">
                  <c:v>4.0604431625000006E-2</c:v>
                </c:pt>
                <c:pt idx="16">
                  <c:v>4.1129708289999997E-2</c:v>
                </c:pt>
                <c:pt idx="17">
                  <c:v>4.1971852779999999E-2</c:v>
                </c:pt>
                <c:pt idx="18">
                  <c:v>4.3071165085000002E-2</c:v>
                </c:pt>
                <c:pt idx="19">
                  <c:v>4.4148523804999992E-2</c:v>
                </c:pt>
                <c:pt idx="20">
                  <c:v>4.4329807759999999E-2</c:v>
                </c:pt>
                <c:pt idx="21">
                  <c:v>4.4239726064999998E-2</c:v>
                </c:pt>
                <c:pt idx="22">
                  <c:v>4.3974711894999997E-2</c:v>
                </c:pt>
                <c:pt idx="23">
                  <c:v>4.2525525090000002E-2</c:v>
                </c:pt>
                <c:pt idx="24">
                  <c:v>4.0104730130000002E-2</c:v>
                </c:pt>
                <c:pt idx="25">
                  <c:v>3.8832392694999995E-2</c:v>
                </c:pt>
                <c:pt idx="26">
                  <c:v>3.8422555924999997E-2</c:v>
                </c:pt>
                <c:pt idx="27">
                  <c:v>3.8423193695000003E-2</c:v>
                </c:pt>
                <c:pt idx="28">
                  <c:v>3.8420019149999998E-2</c:v>
                </c:pt>
                <c:pt idx="29">
                  <c:v>3.842336297E-2</c:v>
                </c:pt>
                <c:pt idx="30">
                  <c:v>3.8539007899999998E-2</c:v>
                </c:pt>
                <c:pt idx="31">
                  <c:v>3.8555300234999999E-2</c:v>
                </c:pt>
                <c:pt idx="32">
                  <c:v>3.8689323665000004E-2</c:v>
                </c:pt>
                <c:pt idx="33">
                  <c:v>3.8730705975000002E-2</c:v>
                </c:pt>
                <c:pt idx="34">
                  <c:v>3.8989394905000002E-2</c:v>
                </c:pt>
                <c:pt idx="35">
                  <c:v>3.9299335480000003E-2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03-48B3-8C98-13804DD98ABF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Dilution5_quartz!$A$4:$A$39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Dilution5_quartz!$AE$4:$AE$39</c:f>
              <c:numCache>
                <c:formatCode>General</c:formatCode>
                <c:ptCount val="36"/>
                <c:pt idx="0">
                  <c:v>5.1525117994277794E-2</c:v>
                </c:pt>
                <c:pt idx="1">
                  <c:v>5.1195399413742217E-2</c:v>
                </c:pt>
                <c:pt idx="2">
                  <c:v>5.0507969292531894E-2</c:v>
                </c:pt>
                <c:pt idx="3">
                  <c:v>4.9589729125910476E-2</c:v>
                </c:pt>
                <c:pt idx="4">
                  <c:v>4.6632493521076172E-2</c:v>
                </c:pt>
                <c:pt idx="5">
                  <c:v>4.2160080181504529E-2</c:v>
                </c:pt>
                <c:pt idx="6">
                  <c:v>3.7646964169648391E-2</c:v>
                </c:pt>
                <c:pt idx="7">
                  <c:v>3.6620381223084891E-2</c:v>
                </c:pt>
                <c:pt idx="8">
                  <c:v>3.6556948783015436E-2</c:v>
                </c:pt>
                <c:pt idx="9">
                  <c:v>3.6588414720099105E-2</c:v>
                </c:pt>
                <c:pt idx="10">
                  <c:v>3.6891132819011789E-2</c:v>
                </c:pt>
                <c:pt idx="11">
                  <c:v>3.789043840831581E-2</c:v>
                </c:pt>
                <c:pt idx="12">
                  <c:v>3.8630076773029119E-2</c:v>
                </c:pt>
                <c:pt idx="13">
                  <c:v>3.8795598297586775E-2</c:v>
                </c:pt>
                <c:pt idx="14">
                  <c:v>3.9484712468701298E-2</c:v>
                </c:pt>
                <c:pt idx="15">
                  <c:v>3.9788762059852351E-2</c:v>
                </c:pt>
                <c:pt idx="16">
                  <c:v>4.0135339457140824E-2</c:v>
                </c:pt>
                <c:pt idx="17">
                  <c:v>4.1054426747695077E-2</c:v>
                </c:pt>
                <c:pt idx="18">
                  <c:v>4.2130110997280326E-2</c:v>
                </c:pt>
                <c:pt idx="19">
                  <c:v>4.3332881990102164E-2</c:v>
                </c:pt>
                <c:pt idx="20">
                  <c:v>4.3630657696333681E-2</c:v>
                </c:pt>
                <c:pt idx="21">
                  <c:v>4.3387141217954651E-2</c:v>
                </c:pt>
                <c:pt idx="22">
                  <c:v>4.3167666555898938E-2</c:v>
                </c:pt>
                <c:pt idx="23">
                  <c:v>4.1637161783138095E-2</c:v>
                </c:pt>
                <c:pt idx="24">
                  <c:v>3.9144463423921153E-2</c:v>
                </c:pt>
                <c:pt idx="25">
                  <c:v>3.7863738452258627E-2</c:v>
                </c:pt>
                <c:pt idx="26">
                  <c:v>3.7486859888006874E-2</c:v>
                </c:pt>
                <c:pt idx="27">
                  <c:v>3.7465596752300087E-2</c:v>
                </c:pt>
                <c:pt idx="28">
                  <c:v>3.770768765861339E-2</c:v>
                </c:pt>
                <c:pt idx="29">
                  <c:v>3.7714268286728296E-2</c:v>
                </c:pt>
                <c:pt idx="30">
                  <c:v>3.760157783589934E-2</c:v>
                </c:pt>
                <c:pt idx="31">
                  <c:v>3.7661207737748989E-2</c:v>
                </c:pt>
                <c:pt idx="32">
                  <c:v>3.7780473865303685E-2</c:v>
                </c:pt>
                <c:pt idx="33">
                  <c:v>3.7810321294559419E-2</c:v>
                </c:pt>
                <c:pt idx="34">
                  <c:v>3.805425373181319E-2</c:v>
                </c:pt>
                <c:pt idx="35">
                  <c:v>3.8337330567286367E-2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03-48B3-8C98-13804DD98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396096"/>
        <c:axId val="231398016"/>
      </c:scatterChart>
      <c:valAx>
        <c:axId val="23139609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54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398016"/>
        <c:crosses val="autoZero"/>
        <c:crossBetween val="midCat"/>
      </c:valAx>
      <c:valAx>
        <c:axId val="231398016"/>
        <c:scaling>
          <c:orientation val="minMax"/>
          <c:max val="0.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701758869963043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39609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33"/>
          <c:y val="0.12077177080633085"/>
          <c:w val="0.32534349627589043"/>
          <c:h val="0.1172620179881475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scatterChart>
        <c:scatterStyle val="smoothMarker"/>
        <c:varyColors val="0"/>
        <c:ser>
          <c:idx val="4"/>
          <c:order val="0"/>
          <c:tx>
            <c:v/>
          </c:tx>
          <c:spPr>
            <a:ln w="12700">
              <a:solidFill>
                <a:srgbClr val="FF0000"/>
              </a:solidFill>
              <a:prstDash val="solid"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</c:errBars>
          <c:xVal>
            <c:numRef>
              <c:f>'Low concentration'!$A$55:$A$405</c:f>
              <c:numCache>
                <c:formatCode>General</c:formatCode>
                <c:ptCount val="351"/>
                <c:pt idx="0">
                  <c:v>700</c:v>
                </c:pt>
                <c:pt idx="1">
                  <c:v>699</c:v>
                </c:pt>
                <c:pt idx="2">
                  <c:v>698</c:v>
                </c:pt>
                <c:pt idx="3">
                  <c:v>697</c:v>
                </c:pt>
                <c:pt idx="4">
                  <c:v>696</c:v>
                </c:pt>
                <c:pt idx="5">
                  <c:v>695</c:v>
                </c:pt>
                <c:pt idx="6">
                  <c:v>694</c:v>
                </c:pt>
                <c:pt idx="7">
                  <c:v>693</c:v>
                </c:pt>
                <c:pt idx="8">
                  <c:v>692</c:v>
                </c:pt>
                <c:pt idx="9">
                  <c:v>691</c:v>
                </c:pt>
                <c:pt idx="10">
                  <c:v>690</c:v>
                </c:pt>
                <c:pt idx="11">
                  <c:v>689</c:v>
                </c:pt>
                <c:pt idx="12">
                  <c:v>688</c:v>
                </c:pt>
                <c:pt idx="13">
                  <c:v>687</c:v>
                </c:pt>
                <c:pt idx="14">
                  <c:v>686</c:v>
                </c:pt>
                <c:pt idx="15">
                  <c:v>685</c:v>
                </c:pt>
                <c:pt idx="16">
                  <c:v>684</c:v>
                </c:pt>
                <c:pt idx="17">
                  <c:v>683</c:v>
                </c:pt>
                <c:pt idx="18">
                  <c:v>682</c:v>
                </c:pt>
                <c:pt idx="19">
                  <c:v>681</c:v>
                </c:pt>
                <c:pt idx="20">
                  <c:v>680</c:v>
                </c:pt>
                <c:pt idx="21">
                  <c:v>679</c:v>
                </c:pt>
                <c:pt idx="22">
                  <c:v>678</c:v>
                </c:pt>
                <c:pt idx="23">
                  <c:v>677</c:v>
                </c:pt>
                <c:pt idx="24">
                  <c:v>676</c:v>
                </c:pt>
                <c:pt idx="25">
                  <c:v>675</c:v>
                </c:pt>
                <c:pt idx="26">
                  <c:v>674</c:v>
                </c:pt>
                <c:pt idx="27">
                  <c:v>673</c:v>
                </c:pt>
                <c:pt idx="28">
                  <c:v>672</c:v>
                </c:pt>
                <c:pt idx="29">
                  <c:v>671</c:v>
                </c:pt>
                <c:pt idx="30">
                  <c:v>670</c:v>
                </c:pt>
                <c:pt idx="31">
                  <c:v>669</c:v>
                </c:pt>
                <c:pt idx="32">
                  <c:v>668</c:v>
                </c:pt>
                <c:pt idx="33">
                  <c:v>667</c:v>
                </c:pt>
                <c:pt idx="34">
                  <c:v>666</c:v>
                </c:pt>
                <c:pt idx="35">
                  <c:v>665</c:v>
                </c:pt>
                <c:pt idx="36">
                  <c:v>664</c:v>
                </c:pt>
                <c:pt idx="37">
                  <c:v>663</c:v>
                </c:pt>
                <c:pt idx="38">
                  <c:v>662</c:v>
                </c:pt>
                <c:pt idx="39">
                  <c:v>661</c:v>
                </c:pt>
                <c:pt idx="40">
                  <c:v>660</c:v>
                </c:pt>
                <c:pt idx="41">
                  <c:v>659</c:v>
                </c:pt>
                <c:pt idx="42">
                  <c:v>658</c:v>
                </c:pt>
                <c:pt idx="43">
                  <c:v>657</c:v>
                </c:pt>
                <c:pt idx="44">
                  <c:v>656</c:v>
                </c:pt>
                <c:pt idx="45">
                  <c:v>655</c:v>
                </c:pt>
                <c:pt idx="46">
                  <c:v>654</c:v>
                </c:pt>
                <c:pt idx="47">
                  <c:v>653</c:v>
                </c:pt>
                <c:pt idx="48">
                  <c:v>652</c:v>
                </c:pt>
                <c:pt idx="49">
                  <c:v>651</c:v>
                </c:pt>
                <c:pt idx="50">
                  <c:v>650</c:v>
                </c:pt>
                <c:pt idx="51">
                  <c:v>649</c:v>
                </c:pt>
                <c:pt idx="52">
                  <c:v>648</c:v>
                </c:pt>
                <c:pt idx="53">
                  <c:v>647</c:v>
                </c:pt>
                <c:pt idx="54">
                  <c:v>646</c:v>
                </c:pt>
                <c:pt idx="55">
                  <c:v>645</c:v>
                </c:pt>
                <c:pt idx="56">
                  <c:v>644</c:v>
                </c:pt>
                <c:pt idx="57">
                  <c:v>643</c:v>
                </c:pt>
                <c:pt idx="58">
                  <c:v>642</c:v>
                </c:pt>
                <c:pt idx="59">
                  <c:v>641</c:v>
                </c:pt>
                <c:pt idx="60">
                  <c:v>640</c:v>
                </c:pt>
                <c:pt idx="61">
                  <c:v>639</c:v>
                </c:pt>
                <c:pt idx="62">
                  <c:v>638</c:v>
                </c:pt>
                <c:pt idx="63">
                  <c:v>637</c:v>
                </c:pt>
                <c:pt idx="64">
                  <c:v>636</c:v>
                </c:pt>
                <c:pt idx="65">
                  <c:v>635</c:v>
                </c:pt>
                <c:pt idx="66">
                  <c:v>634</c:v>
                </c:pt>
                <c:pt idx="67">
                  <c:v>633</c:v>
                </c:pt>
                <c:pt idx="68">
                  <c:v>632</c:v>
                </c:pt>
                <c:pt idx="69">
                  <c:v>631</c:v>
                </c:pt>
                <c:pt idx="70">
                  <c:v>630</c:v>
                </c:pt>
                <c:pt idx="71">
                  <c:v>629</c:v>
                </c:pt>
                <c:pt idx="72">
                  <c:v>628</c:v>
                </c:pt>
                <c:pt idx="73">
                  <c:v>627</c:v>
                </c:pt>
                <c:pt idx="74">
                  <c:v>626</c:v>
                </c:pt>
                <c:pt idx="75">
                  <c:v>625</c:v>
                </c:pt>
                <c:pt idx="76">
                  <c:v>624</c:v>
                </c:pt>
                <c:pt idx="77">
                  <c:v>623</c:v>
                </c:pt>
                <c:pt idx="78">
                  <c:v>622</c:v>
                </c:pt>
                <c:pt idx="79">
                  <c:v>621</c:v>
                </c:pt>
                <c:pt idx="80">
                  <c:v>620</c:v>
                </c:pt>
                <c:pt idx="81">
                  <c:v>619</c:v>
                </c:pt>
                <c:pt idx="82">
                  <c:v>618</c:v>
                </c:pt>
                <c:pt idx="83">
                  <c:v>617</c:v>
                </c:pt>
                <c:pt idx="84">
                  <c:v>616</c:v>
                </c:pt>
                <c:pt idx="85">
                  <c:v>615</c:v>
                </c:pt>
                <c:pt idx="86">
                  <c:v>614</c:v>
                </c:pt>
                <c:pt idx="87">
                  <c:v>613</c:v>
                </c:pt>
                <c:pt idx="88">
                  <c:v>612</c:v>
                </c:pt>
                <c:pt idx="89">
                  <c:v>611</c:v>
                </c:pt>
                <c:pt idx="90">
                  <c:v>610</c:v>
                </c:pt>
                <c:pt idx="91">
                  <c:v>609</c:v>
                </c:pt>
                <c:pt idx="92">
                  <c:v>608</c:v>
                </c:pt>
                <c:pt idx="93">
                  <c:v>607</c:v>
                </c:pt>
                <c:pt idx="94">
                  <c:v>606</c:v>
                </c:pt>
                <c:pt idx="95">
                  <c:v>605</c:v>
                </c:pt>
                <c:pt idx="96">
                  <c:v>604</c:v>
                </c:pt>
                <c:pt idx="97">
                  <c:v>603</c:v>
                </c:pt>
                <c:pt idx="98">
                  <c:v>602</c:v>
                </c:pt>
                <c:pt idx="99">
                  <c:v>601</c:v>
                </c:pt>
                <c:pt idx="100">
                  <c:v>600</c:v>
                </c:pt>
                <c:pt idx="101">
                  <c:v>599</c:v>
                </c:pt>
                <c:pt idx="102">
                  <c:v>598</c:v>
                </c:pt>
                <c:pt idx="103">
                  <c:v>597</c:v>
                </c:pt>
                <c:pt idx="104">
                  <c:v>596</c:v>
                </c:pt>
                <c:pt idx="105">
                  <c:v>595</c:v>
                </c:pt>
                <c:pt idx="106">
                  <c:v>594</c:v>
                </c:pt>
                <c:pt idx="107">
                  <c:v>593</c:v>
                </c:pt>
                <c:pt idx="108">
                  <c:v>592</c:v>
                </c:pt>
                <c:pt idx="109">
                  <c:v>591</c:v>
                </c:pt>
                <c:pt idx="110">
                  <c:v>590</c:v>
                </c:pt>
                <c:pt idx="111">
                  <c:v>589</c:v>
                </c:pt>
                <c:pt idx="112">
                  <c:v>588</c:v>
                </c:pt>
                <c:pt idx="113">
                  <c:v>587</c:v>
                </c:pt>
                <c:pt idx="114">
                  <c:v>586</c:v>
                </c:pt>
                <c:pt idx="115">
                  <c:v>585</c:v>
                </c:pt>
                <c:pt idx="116">
                  <c:v>584</c:v>
                </c:pt>
                <c:pt idx="117">
                  <c:v>583</c:v>
                </c:pt>
                <c:pt idx="118">
                  <c:v>582</c:v>
                </c:pt>
                <c:pt idx="119">
                  <c:v>581</c:v>
                </c:pt>
                <c:pt idx="120">
                  <c:v>580</c:v>
                </c:pt>
                <c:pt idx="121">
                  <c:v>579</c:v>
                </c:pt>
                <c:pt idx="122">
                  <c:v>578</c:v>
                </c:pt>
                <c:pt idx="123">
                  <c:v>577</c:v>
                </c:pt>
                <c:pt idx="124">
                  <c:v>576</c:v>
                </c:pt>
                <c:pt idx="125">
                  <c:v>575</c:v>
                </c:pt>
                <c:pt idx="126">
                  <c:v>574</c:v>
                </c:pt>
                <c:pt idx="127">
                  <c:v>573</c:v>
                </c:pt>
                <c:pt idx="128">
                  <c:v>572</c:v>
                </c:pt>
                <c:pt idx="129">
                  <c:v>571</c:v>
                </c:pt>
                <c:pt idx="130">
                  <c:v>570</c:v>
                </c:pt>
                <c:pt idx="131">
                  <c:v>569</c:v>
                </c:pt>
                <c:pt idx="132">
                  <c:v>568</c:v>
                </c:pt>
                <c:pt idx="133">
                  <c:v>567</c:v>
                </c:pt>
                <c:pt idx="134">
                  <c:v>566</c:v>
                </c:pt>
                <c:pt idx="135">
                  <c:v>565</c:v>
                </c:pt>
                <c:pt idx="136">
                  <c:v>564</c:v>
                </c:pt>
                <c:pt idx="137">
                  <c:v>563</c:v>
                </c:pt>
                <c:pt idx="138">
                  <c:v>562</c:v>
                </c:pt>
                <c:pt idx="139">
                  <c:v>561</c:v>
                </c:pt>
                <c:pt idx="140">
                  <c:v>560</c:v>
                </c:pt>
                <c:pt idx="141">
                  <c:v>559</c:v>
                </c:pt>
                <c:pt idx="142">
                  <c:v>558</c:v>
                </c:pt>
                <c:pt idx="143">
                  <c:v>557</c:v>
                </c:pt>
                <c:pt idx="144">
                  <c:v>556</c:v>
                </c:pt>
                <c:pt idx="145">
                  <c:v>555</c:v>
                </c:pt>
                <c:pt idx="146">
                  <c:v>554</c:v>
                </c:pt>
                <c:pt idx="147">
                  <c:v>553</c:v>
                </c:pt>
                <c:pt idx="148">
                  <c:v>552</c:v>
                </c:pt>
                <c:pt idx="149">
                  <c:v>551</c:v>
                </c:pt>
                <c:pt idx="150">
                  <c:v>550</c:v>
                </c:pt>
                <c:pt idx="151">
                  <c:v>549</c:v>
                </c:pt>
                <c:pt idx="152">
                  <c:v>548</c:v>
                </c:pt>
                <c:pt idx="153">
                  <c:v>547</c:v>
                </c:pt>
                <c:pt idx="154">
                  <c:v>546</c:v>
                </c:pt>
                <c:pt idx="155">
                  <c:v>545</c:v>
                </c:pt>
                <c:pt idx="156">
                  <c:v>544</c:v>
                </c:pt>
                <c:pt idx="157">
                  <c:v>543</c:v>
                </c:pt>
                <c:pt idx="158">
                  <c:v>542</c:v>
                </c:pt>
                <c:pt idx="159">
                  <c:v>541</c:v>
                </c:pt>
                <c:pt idx="160">
                  <c:v>540</c:v>
                </c:pt>
                <c:pt idx="161">
                  <c:v>539</c:v>
                </c:pt>
                <c:pt idx="162">
                  <c:v>538</c:v>
                </c:pt>
                <c:pt idx="163">
                  <c:v>537</c:v>
                </c:pt>
                <c:pt idx="164">
                  <c:v>536</c:v>
                </c:pt>
                <c:pt idx="165">
                  <c:v>535</c:v>
                </c:pt>
                <c:pt idx="166">
                  <c:v>534</c:v>
                </c:pt>
                <c:pt idx="167">
                  <c:v>533</c:v>
                </c:pt>
                <c:pt idx="168">
                  <c:v>532</c:v>
                </c:pt>
                <c:pt idx="169">
                  <c:v>531</c:v>
                </c:pt>
                <c:pt idx="170">
                  <c:v>530</c:v>
                </c:pt>
                <c:pt idx="171">
                  <c:v>529</c:v>
                </c:pt>
                <c:pt idx="172">
                  <c:v>528</c:v>
                </c:pt>
                <c:pt idx="173">
                  <c:v>527</c:v>
                </c:pt>
                <c:pt idx="174">
                  <c:v>526</c:v>
                </c:pt>
                <c:pt idx="175">
                  <c:v>525</c:v>
                </c:pt>
                <c:pt idx="176">
                  <c:v>524</c:v>
                </c:pt>
                <c:pt idx="177">
                  <c:v>523</c:v>
                </c:pt>
                <c:pt idx="178">
                  <c:v>522</c:v>
                </c:pt>
                <c:pt idx="179">
                  <c:v>521</c:v>
                </c:pt>
                <c:pt idx="180">
                  <c:v>520</c:v>
                </c:pt>
                <c:pt idx="181">
                  <c:v>519</c:v>
                </c:pt>
                <c:pt idx="182">
                  <c:v>518</c:v>
                </c:pt>
                <c:pt idx="183">
                  <c:v>517</c:v>
                </c:pt>
                <c:pt idx="184">
                  <c:v>516</c:v>
                </c:pt>
                <c:pt idx="185">
                  <c:v>515</c:v>
                </c:pt>
                <c:pt idx="186">
                  <c:v>514</c:v>
                </c:pt>
                <c:pt idx="187">
                  <c:v>513</c:v>
                </c:pt>
                <c:pt idx="188">
                  <c:v>512</c:v>
                </c:pt>
                <c:pt idx="189">
                  <c:v>511</c:v>
                </c:pt>
                <c:pt idx="190">
                  <c:v>510</c:v>
                </c:pt>
                <c:pt idx="191">
                  <c:v>509</c:v>
                </c:pt>
                <c:pt idx="192">
                  <c:v>508</c:v>
                </c:pt>
                <c:pt idx="193">
                  <c:v>507</c:v>
                </c:pt>
                <c:pt idx="194">
                  <c:v>506</c:v>
                </c:pt>
                <c:pt idx="195">
                  <c:v>505</c:v>
                </c:pt>
                <c:pt idx="196">
                  <c:v>504</c:v>
                </c:pt>
                <c:pt idx="197">
                  <c:v>503</c:v>
                </c:pt>
                <c:pt idx="198">
                  <c:v>502</c:v>
                </c:pt>
                <c:pt idx="199">
                  <c:v>501</c:v>
                </c:pt>
                <c:pt idx="200">
                  <c:v>500</c:v>
                </c:pt>
                <c:pt idx="201">
                  <c:v>499</c:v>
                </c:pt>
                <c:pt idx="202">
                  <c:v>498</c:v>
                </c:pt>
                <c:pt idx="203">
                  <c:v>497</c:v>
                </c:pt>
                <c:pt idx="204">
                  <c:v>496</c:v>
                </c:pt>
                <c:pt idx="205">
                  <c:v>495</c:v>
                </c:pt>
                <c:pt idx="206">
                  <c:v>494</c:v>
                </c:pt>
                <c:pt idx="207">
                  <c:v>493</c:v>
                </c:pt>
                <c:pt idx="208">
                  <c:v>492</c:v>
                </c:pt>
                <c:pt idx="209">
                  <c:v>491</c:v>
                </c:pt>
                <c:pt idx="210">
                  <c:v>490</c:v>
                </c:pt>
                <c:pt idx="211">
                  <c:v>489</c:v>
                </c:pt>
                <c:pt idx="212">
                  <c:v>488</c:v>
                </c:pt>
                <c:pt idx="213">
                  <c:v>487</c:v>
                </c:pt>
                <c:pt idx="214">
                  <c:v>486</c:v>
                </c:pt>
                <c:pt idx="215">
                  <c:v>485</c:v>
                </c:pt>
                <c:pt idx="216">
                  <c:v>484</c:v>
                </c:pt>
                <c:pt idx="217">
                  <c:v>483</c:v>
                </c:pt>
                <c:pt idx="218">
                  <c:v>482</c:v>
                </c:pt>
                <c:pt idx="219">
                  <c:v>481</c:v>
                </c:pt>
                <c:pt idx="220">
                  <c:v>480</c:v>
                </c:pt>
                <c:pt idx="221">
                  <c:v>479</c:v>
                </c:pt>
                <c:pt idx="222">
                  <c:v>478</c:v>
                </c:pt>
                <c:pt idx="223">
                  <c:v>477</c:v>
                </c:pt>
                <c:pt idx="224">
                  <c:v>476</c:v>
                </c:pt>
                <c:pt idx="225">
                  <c:v>475</c:v>
                </c:pt>
                <c:pt idx="226">
                  <c:v>474</c:v>
                </c:pt>
                <c:pt idx="227">
                  <c:v>473</c:v>
                </c:pt>
                <c:pt idx="228">
                  <c:v>472</c:v>
                </c:pt>
                <c:pt idx="229">
                  <c:v>471</c:v>
                </c:pt>
                <c:pt idx="230">
                  <c:v>470</c:v>
                </c:pt>
                <c:pt idx="231">
                  <c:v>469</c:v>
                </c:pt>
                <c:pt idx="232">
                  <c:v>468</c:v>
                </c:pt>
                <c:pt idx="233">
                  <c:v>467</c:v>
                </c:pt>
                <c:pt idx="234">
                  <c:v>466</c:v>
                </c:pt>
                <c:pt idx="235">
                  <c:v>465</c:v>
                </c:pt>
                <c:pt idx="236">
                  <c:v>464</c:v>
                </c:pt>
                <c:pt idx="237">
                  <c:v>463</c:v>
                </c:pt>
                <c:pt idx="238">
                  <c:v>462</c:v>
                </c:pt>
                <c:pt idx="239">
                  <c:v>461</c:v>
                </c:pt>
                <c:pt idx="240">
                  <c:v>460</c:v>
                </c:pt>
                <c:pt idx="241">
                  <c:v>459</c:v>
                </c:pt>
                <c:pt idx="242">
                  <c:v>458</c:v>
                </c:pt>
                <c:pt idx="243">
                  <c:v>457</c:v>
                </c:pt>
                <c:pt idx="244">
                  <c:v>456</c:v>
                </c:pt>
                <c:pt idx="245">
                  <c:v>455</c:v>
                </c:pt>
                <c:pt idx="246">
                  <c:v>454</c:v>
                </c:pt>
                <c:pt idx="247">
                  <c:v>453</c:v>
                </c:pt>
                <c:pt idx="248">
                  <c:v>452</c:v>
                </c:pt>
                <c:pt idx="249">
                  <c:v>451</c:v>
                </c:pt>
                <c:pt idx="250">
                  <c:v>450</c:v>
                </c:pt>
                <c:pt idx="251">
                  <c:v>449</c:v>
                </c:pt>
                <c:pt idx="252">
                  <c:v>448</c:v>
                </c:pt>
                <c:pt idx="253">
                  <c:v>447</c:v>
                </c:pt>
                <c:pt idx="254">
                  <c:v>446</c:v>
                </c:pt>
                <c:pt idx="255">
                  <c:v>445</c:v>
                </c:pt>
                <c:pt idx="256">
                  <c:v>444</c:v>
                </c:pt>
                <c:pt idx="257">
                  <c:v>443</c:v>
                </c:pt>
                <c:pt idx="258">
                  <c:v>442</c:v>
                </c:pt>
                <c:pt idx="259">
                  <c:v>441</c:v>
                </c:pt>
                <c:pt idx="260">
                  <c:v>440</c:v>
                </c:pt>
                <c:pt idx="261">
                  <c:v>439</c:v>
                </c:pt>
                <c:pt idx="262">
                  <c:v>438</c:v>
                </c:pt>
                <c:pt idx="263">
                  <c:v>437</c:v>
                </c:pt>
                <c:pt idx="264">
                  <c:v>436</c:v>
                </c:pt>
                <c:pt idx="265">
                  <c:v>435</c:v>
                </c:pt>
                <c:pt idx="266">
                  <c:v>434</c:v>
                </c:pt>
                <c:pt idx="267">
                  <c:v>433</c:v>
                </c:pt>
                <c:pt idx="268">
                  <c:v>432</c:v>
                </c:pt>
                <c:pt idx="269">
                  <c:v>431</c:v>
                </c:pt>
                <c:pt idx="270">
                  <c:v>430</c:v>
                </c:pt>
                <c:pt idx="271">
                  <c:v>429</c:v>
                </c:pt>
                <c:pt idx="272">
                  <c:v>428</c:v>
                </c:pt>
                <c:pt idx="273">
                  <c:v>427</c:v>
                </c:pt>
                <c:pt idx="274">
                  <c:v>426</c:v>
                </c:pt>
                <c:pt idx="275">
                  <c:v>425</c:v>
                </c:pt>
                <c:pt idx="276">
                  <c:v>424</c:v>
                </c:pt>
                <c:pt idx="277">
                  <c:v>423</c:v>
                </c:pt>
                <c:pt idx="278">
                  <c:v>422</c:v>
                </c:pt>
                <c:pt idx="279">
                  <c:v>421</c:v>
                </c:pt>
                <c:pt idx="280">
                  <c:v>420</c:v>
                </c:pt>
                <c:pt idx="281">
                  <c:v>419</c:v>
                </c:pt>
                <c:pt idx="282">
                  <c:v>418</c:v>
                </c:pt>
                <c:pt idx="283">
                  <c:v>417</c:v>
                </c:pt>
                <c:pt idx="284">
                  <c:v>416</c:v>
                </c:pt>
                <c:pt idx="285">
                  <c:v>415</c:v>
                </c:pt>
                <c:pt idx="286">
                  <c:v>414</c:v>
                </c:pt>
                <c:pt idx="287">
                  <c:v>413</c:v>
                </c:pt>
                <c:pt idx="288">
                  <c:v>412</c:v>
                </c:pt>
                <c:pt idx="289">
                  <c:v>411</c:v>
                </c:pt>
                <c:pt idx="290">
                  <c:v>410</c:v>
                </c:pt>
                <c:pt idx="291">
                  <c:v>409</c:v>
                </c:pt>
                <c:pt idx="292">
                  <c:v>408</c:v>
                </c:pt>
                <c:pt idx="293">
                  <c:v>407</c:v>
                </c:pt>
                <c:pt idx="294">
                  <c:v>406</c:v>
                </c:pt>
                <c:pt idx="295">
                  <c:v>405</c:v>
                </c:pt>
                <c:pt idx="296">
                  <c:v>404</c:v>
                </c:pt>
                <c:pt idx="297">
                  <c:v>403</c:v>
                </c:pt>
                <c:pt idx="298">
                  <c:v>402</c:v>
                </c:pt>
                <c:pt idx="299">
                  <c:v>401</c:v>
                </c:pt>
                <c:pt idx="300">
                  <c:v>400</c:v>
                </c:pt>
                <c:pt idx="301">
                  <c:v>399</c:v>
                </c:pt>
                <c:pt idx="302">
                  <c:v>398</c:v>
                </c:pt>
                <c:pt idx="303">
                  <c:v>397</c:v>
                </c:pt>
                <c:pt idx="304">
                  <c:v>396</c:v>
                </c:pt>
                <c:pt idx="305">
                  <c:v>395</c:v>
                </c:pt>
                <c:pt idx="306">
                  <c:v>394</c:v>
                </c:pt>
                <c:pt idx="307">
                  <c:v>393</c:v>
                </c:pt>
                <c:pt idx="308">
                  <c:v>392</c:v>
                </c:pt>
                <c:pt idx="309">
                  <c:v>391</c:v>
                </c:pt>
                <c:pt idx="310">
                  <c:v>390</c:v>
                </c:pt>
                <c:pt idx="311">
                  <c:v>389</c:v>
                </c:pt>
                <c:pt idx="312">
                  <c:v>388</c:v>
                </c:pt>
                <c:pt idx="313">
                  <c:v>387</c:v>
                </c:pt>
                <c:pt idx="314">
                  <c:v>386</c:v>
                </c:pt>
                <c:pt idx="315">
                  <c:v>385</c:v>
                </c:pt>
                <c:pt idx="316">
                  <c:v>384</c:v>
                </c:pt>
                <c:pt idx="317">
                  <c:v>383</c:v>
                </c:pt>
                <c:pt idx="318">
                  <c:v>382</c:v>
                </c:pt>
                <c:pt idx="319">
                  <c:v>381</c:v>
                </c:pt>
                <c:pt idx="320">
                  <c:v>380</c:v>
                </c:pt>
                <c:pt idx="321">
                  <c:v>379</c:v>
                </c:pt>
                <c:pt idx="322">
                  <c:v>378</c:v>
                </c:pt>
                <c:pt idx="323">
                  <c:v>377</c:v>
                </c:pt>
                <c:pt idx="324">
                  <c:v>376</c:v>
                </c:pt>
                <c:pt idx="325">
                  <c:v>375</c:v>
                </c:pt>
                <c:pt idx="326">
                  <c:v>374</c:v>
                </c:pt>
                <c:pt idx="327">
                  <c:v>373</c:v>
                </c:pt>
                <c:pt idx="328">
                  <c:v>372</c:v>
                </c:pt>
                <c:pt idx="329">
                  <c:v>371</c:v>
                </c:pt>
                <c:pt idx="330">
                  <c:v>370</c:v>
                </c:pt>
                <c:pt idx="331">
                  <c:v>369</c:v>
                </c:pt>
                <c:pt idx="332">
                  <c:v>368</c:v>
                </c:pt>
                <c:pt idx="333">
                  <c:v>367</c:v>
                </c:pt>
                <c:pt idx="334">
                  <c:v>366</c:v>
                </c:pt>
                <c:pt idx="335">
                  <c:v>365</c:v>
                </c:pt>
                <c:pt idx="336">
                  <c:v>364</c:v>
                </c:pt>
                <c:pt idx="337">
                  <c:v>363</c:v>
                </c:pt>
                <c:pt idx="338">
                  <c:v>362</c:v>
                </c:pt>
                <c:pt idx="339">
                  <c:v>361</c:v>
                </c:pt>
                <c:pt idx="340">
                  <c:v>360</c:v>
                </c:pt>
                <c:pt idx="341">
                  <c:v>359</c:v>
                </c:pt>
                <c:pt idx="342">
                  <c:v>358</c:v>
                </c:pt>
                <c:pt idx="343">
                  <c:v>357</c:v>
                </c:pt>
                <c:pt idx="344">
                  <c:v>356</c:v>
                </c:pt>
                <c:pt idx="345">
                  <c:v>355</c:v>
                </c:pt>
                <c:pt idx="346">
                  <c:v>354</c:v>
                </c:pt>
                <c:pt idx="347">
                  <c:v>353</c:v>
                </c:pt>
                <c:pt idx="348">
                  <c:v>352</c:v>
                </c:pt>
                <c:pt idx="349">
                  <c:v>351</c:v>
                </c:pt>
                <c:pt idx="350">
                  <c:v>350</c:v>
                </c:pt>
              </c:numCache>
            </c:numRef>
          </c:xVal>
          <c:yVal>
            <c:numRef>
              <c:f>'Low concentration'!$B$55:$B$405</c:f>
              <c:numCache>
                <c:formatCode>General</c:formatCode>
                <c:ptCount val="351"/>
                <c:pt idx="0">
                  <c:v>82.384977980000002</c:v>
                </c:pt>
                <c:pt idx="1">
                  <c:v>96.667617059999998</c:v>
                </c:pt>
                <c:pt idx="2">
                  <c:v>106.87568330000001</c:v>
                </c:pt>
                <c:pt idx="3">
                  <c:v>121.64396929999999</c:v>
                </c:pt>
                <c:pt idx="4">
                  <c:v>135.02697169999999</c:v>
                </c:pt>
                <c:pt idx="5">
                  <c:v>152.50395710000001</c:v>
                </c:pt>
                <c:pt idx="6">
                  <c:v>171.86667209999999</c:v>
                </c:pt>
                <c:pt idx="7">
                  <c:v>193.8666734</c:v>
                </c:pt>
                <c:pt idx="8">
                  <c:v>217.80442919999999</c:v>
                </c:pt>
                <c:pt idx="9">
                  <c:v>242.0070346</c:v>
                </c:pt>
                <c:pt idx="10">
                  <c:v>270.58244719999999</c:v>
                </c:pt>
                <c:pt idx="11">
                  <c:v>298.90144720000001</c:v>
                </c:pt>
                <c:pt idx="12">
                  <c:v>326.62270410000002</c:v>
                </c:pt>
                <c:pt idx="13">
                  <c:v>354.87311260000001</c:v>
                </c:pt>
                <c:pt idx="14">
                  <c:v>379.43064859999998</c:v>
                </c:pt>
                <c:pt idx="15">
                  <c:v>402.93737240000002</c:v>
                </c:pt>
                <c:pt idx="16">
                  <c:v>419.16916509999999</c:v>
                </c:pt>
                <c:pt idx="17">
                  <c:v>431.50623180000002</c:v>
                </c:pt>
                <c:pt idx="18">
                  <c:v>441.70257779999997</c:v>
                </c:pt>
                <c:pt idx="19">
                  <c:v>445.209225</c:v>
                </c:pt>
                <c:pt idx="20">
                  <c:v>448.12884509999998</c:v>
                </c:pt>
                <c:pt idx="21">
                  <c:v>448.7144222</c:v>
                </c:pt>
                <c:pt idx="22">
                  <c:v>445.77918699999998</c:v>
                </c:pt>
                <c:pt idx="23">
                  <c:v>446.77109089999999</c:v>
                </c:pt>
                <c:pt idx="24">
                  <c:v>447.27808590000001</c:v>
                </c:pt>
                <c:pt idx="25">
                  <c:v>446.11688049999998</c:v>
                </c:pt>
                <c:pt idx="26">
                  <c:v>443.62839229999997</c:v>
                </c:pt>
                <c:pt idx="27">
                  <c:v>442.19034829999998</c:v>
                </c:pt>
                <c:pt idx="28">
                  <c:v>438.26574160000001</c:v>
                </c:pt>
                <c:pt idx="29">
                  <c:v>432.68697709999998</c:v>
                </c:pt>
                <c:pt idx="30">
                  <c:v>426.18980599999998</c:v>
                </c:pt>
                <c:pt idx="31">
                  <c:v>416.36896339999998</c:v>
                </c:pt>
                <c:pt idx="32">
                  <c:v>408.00282850000002</c:v>
                </c:pt>
                <c:pt idx="33">
                  <c:v>395.13648319999999</c:v>
                </c:pt>
                <c:pt idx="34">
                  <c:v>381.42980060000002</c:v>
                </c:pt>
                <c:pt idx="35">
                  <c:v>367.0070068</c:v>
                </c:pt>
                <c:pt idx="36">
                  <c:v>352.3864749</c:v>
                </c:pt>
                <c:pt idx="37">
                  <c:v>337.90196200000003</c:v>
                </c:pt>
                <c:pt idx="38">
                  <c:v>322.68017029999999</c:v>
                </c:pt>
                <c:pt idx="39">
                  <c:v>308.5377211</c:v>
                </c:pt>
                <c:pt idx="40">
                  <c:v>296.68698189999998</c:v>
                </c:pt>
                <c:pt idx="41">
                  <c:v>286.39515510000001</c:v>
                </c:pt>
                <c:pt idx="42">
                  <c:v>277.77315119999997</c:v>
                </c:pt>
                <c:pt idx="43">
                  <c:v>270.86109579999999</c:v>
                </c:pt>
                <c:pt idx="44">
                  <c:v>264.46017460000002</c:v>
                </c:pt>
                <c:pt idx="45">
                  <c:v>260.92916059999999</c:v>
                </c:pt>
                <c:pt idx="46">
                  <c:v>258.41937810000002</c:v>
                </c:pt>
                <c:pt idx="47">
                  <c:v>255.8191076</c:v>
                </c:pt>
                <c:pt idx="48">
                  <c:v>252.2140048</c:v>
                </c:pt>
                <c:pt idx="49">
                  <c:v>250.80485909999999</c:v>
                </c:pt>
                <c:pt idx="50">
                  <c:v>246.590856</c:v>
                </c:pt>
                <c:pt idx="51">
                  <c:v>239.5359258</c:v>
                </c:pt>
                <c:pt idx="52">
                  <c:v>231.63661769999999</c:v>
                </c:pt>
                <c:pt idx="53">
                  <c:v>224.19070060000001</c:v>
                </c:pt>
                <c:pt idx="54">
                  <c:v>215.43175729999999</c:v>
                </c:pt>
                <c:pt idx="55">
                  <c:v>206.66172270000001</c:v>
                </c:pt>
                <c:pt idx="56">
                  <c:v>199.1471884</c:v>
                </c:pt>
                <c:pt idx="57">
                  <c:v>191.32032950000001</c:v>
                </c:pt>
                <c:pt idx="58">
                  <c:v>184.42726500000001</c:v>
                </c:pt>
                <c:pt idx="59">
                  <c:v>178.5666603</c:v>
                </c:pt>
                <c:pt idx="60">
                  <c:v>173.6858063</c:v>
                </c:pt>
                <c:pt idx="61">
                  <c:v>169.89081719999999</c:v>
                </c:pt>
                <c:pt idx="62">
                  <c:v>166.6536921</c:v>
                </c:pt>
                <c:pt idx="63">
                  <c:v>164.1704407</c:v>
                </c:pt>
                <c:pt idx="64">
                  <c:v>163.73065080000001</c:v>
                </c:pt>
                <c:pt idx="65">
                  <c:v>163.62063269999999</c:v>
                </c:pt>
                <c:pt idx="66">
                  <c:v>162.22059849999999</c:v>
                </c:pt>
                <c:pt idx="67">
                  <c:v>161.30388139999999</c:v>
                </c:pt>
                <c:pt idx="68">
                  <c:v>162.985589</c:v>
                </c:pt>
                <c:pt idx="69">
                  <c:v>162.64361700000001</c:v>
                </c:pt>
                <c:pt idx="70">
                  <c:v>163.003951</c:v>
                </c:pt>
                <c:pt idx="71">
                  <c:v>162.80614199999999</c:v>
                </c:pt>
                <c:pt idx="72">
                  <c:v>162.01622309999999</c:v>
                </c:pt>
                <c:pt idx="73">
                  <c:v>163.09184730000001</c:v>
                </c:pt>
                <c:pt idx="74">
                  <c:v>162.06854469999999</c:v>
                </c:pt>
                <c:pt idx="75">
                  <c:v>162.1291215</c:v>
                </c:pt>
                <c:pt idx="76">
                  <c:v>161.2232784</c:v>
                </c:pt>
                <c:pt idx="77">
                  <c:v>160.3875152</c:v>
                </c:pt>
                <c:pt idx="78">
                  <c:v>159.42510329999999</c:v>
                </c:pt>
                <c:pt idx="79">
                  <c:v>159.50278309999999</c:v>
                </c:pt>
                <c:pt idx="80">
                  <c:v>158.6904523</c:v>
                </c:pt>
                <c:pt idx="81">
                  <c:v>156.28471780000001</c:v>
                </c:pt>
                <c:pt idx="82">
                  <c:v>153.51166029999999</c:v>
                </c:pt>
                <c:pt idx="83">
                  <c:v>152.03568569999999</c:v>
                </c:pt>
                <c:pt idx="84">
                  <c:v>149.96227239999999</c:v>
                </c:pt>
                <c:pt idx="85">
                  <c:v>147.83997690000001</c:v>
                </c:pt>
                <c:pt idx="86">
                  <c:v>146.54848960000001</c:v>
                </c:pt>
                <c:pt idx="87">
                  <c:v>144.41779529999999</c:v>
                </c:pt>
                <c:pt idx="88">
                  <c:v>142.29421790000001</c:v>
                </c:pt>
                <c:pt idx="89">
                  <c:v>139.3556002</c:v>
                </c:pt>
                <c:pt idx="90">
                  <c:v>137.9259941</c:v>
                </c:pt>
                <c:pt idx="91">
                  <c:v>135.37521799999999</c:v>
                </c:pt>
                <c:pt idx="92">
                  <c:v>133.34640580000001</c:v>
                </c:pt>
                <c:pt idx="93">
                  <c:v>131.2174473</c:v>
                </c:pt>
                <c:pt idx="94">
                  <c:v>129.56274490000001</c:v>
                </c:pt>
                <c:pt idx="95">
                  <c:v>127.85633009999999</c:v>
                </c:pt>
                <c:pt idx="96">
                  <c:v>126.1777441</c:v>
                </c:pt>
                <c:pt idx="97">
                  <c:v>124.69303290000001</c:v>
                </c:pt>
                <c:pt idx="98">
                  <c:v>124.2133927</c:v>
                </c:pt>
                <c:pt idx="99">
                  <c:v>122.1555316</c:v>
                </c:pt>
                <c:pt idx="100">
                  <c:v>120.8995817</c:v>
                </c:pt>
                <c:pt idx="101">
                  <c:v>120.7554098</c:v>
                </c:pt>
                <c:pt idx="102">
                  <c:v>118.7528667</c:v>
                </c:pt>
                <c:pt idx="103">
                  <c:v>117.12557529999999</c:v>
                </c:pt>
                <c:pt idx="104">
                  <c:v>118.1111389</c:v>
                </c:pt>
                <c:pt idx="105">
                  <c:v>116.4943818</c:v>
                </c:pt>
                <c:pt idx="106">
                  <c:v>116.5322366</c:v>
                </c:pt>
                <c:pt idx="107">
                  <c:v>115.2150692</c:v>
                </c:pt>
                <c:pt idx="108">
                  <c:v>114.2109535</c:v>
                </c:pt>
                <c:pt idx="109">
                  <c:v>113.478686</c:v>
                </c:pt>
                <c:pt idx="110">
                  <c:v>113.15236229999999</c:v>
                </c:pt>
                <c:pt idx="111">
                  <c:v>111.9145393</c:v>
                </c:pt>
                <c:pt idx="112">
                  <c:v>110.47559889999999</c:v>
                </c:pt>
                <c:pt idx="113">
                  <c:v>108.2960739</c:v>
                </c:pt>
                <c:pt idx="114">
                  <c:v>107.50971180000001</c:v>
                </c:pt>
                <c:pt idx="115">
                  <c:v>106.06789139999999</c:v>
                </c:pt>
                <c:pt idx="116">
                  <c:v>104.7288379</c:v>
                </c:pt>
                <c:pt idx="117">
                  <c:v>102.8668728</c:v>
                </c:pt>
                <c:pt idx="118">
                  <c:v>102.6265161</c:v>
                </c:pt>
                <c:pt idx="119">
                  <c:v>100.1177747</c:v>
                </c:pt>
                <c:pt idx="120">
                  <c:v>98.052343100000002</c:v>
                </c:pt>
                <c:pt idx="121">
                  <c:v>98.067433570000006</c:v>
                </c:pt>
                <c:pt idx="122">
                  <c:v>95.097175149999998</c:v>
                </c:pt>
                <c:pt idx="123">
                  <c:v>94.533808149999999</c:v>
                </c:pt>
                <c:pt idx="124">
                  <c:v>92.816290809999998</c:v>
                </c:pt>
                <c:pt idx="125">
                  <c:v>91.437584389999998</c:v>
                </c:pt>
                <c:pt idx="126">
                  <c:v>88.76770965</c:v>
                </c:pt>
                <c:pt idx="127">
                  <c:v>86.082382960000004</c:v>
                </c:pt>
                <c:pt idx="128">
                  <c:v>85.304741629999995</c:v>
                </c:pt>
                <c:pt idx="129">
                  <c:v>82.334444149999996</c:v>
                </c:pt>
                <c:pt idx="130">
                  <c:v>81.276612869999994</c:v>
                </c:pt>
                <c:pt idx="131">
                  <c:v>78.556785669999996</c:v>
                </c:pt>
                <c:pt idx="132">
                  <c:v>76.046663570000007</c:v>
                </c:pt>
                <c:pt idx="133">
                  <c:v>74.786127070000006</c:v>
                </c:pt>
                <c:pt idx="134">
                  <c:v>71.568100369999996</c:v>
                </c:pt>
                <c:pt idx="135">
                  <c:v>71.447900219999994</c:v>
                </c:pt>
                <c:pt idx="136">
                  <c:v>70.404146359999999</c:v>
                </c:pt>
                <c:pt idx="137">
                  <c:v>69.103658089999996</c:v>
                </c:pt>
                <c:pt idx="138">
                  <c:v>65.77515468</c:v>
                </c:pt>
                <c:pt idx="139">
                  <c:v>65.584753370000001</c:v>
                </c:pt>
                <c:pt idx="140">
                  <c:v>63.912331459999997</c:v>
                </c:pt>
                <c:pt idx="141">
                  <c:v>63.909674340000002</c:v>
                </c:pt>
                <c:pt idx="142">
                  <c:v>65.152236619999996</c:v>
                </c:pt>
                <c:pt idx="143">
                  <c:v>63.226977239999997</c:v>
                </c:pt>
                <c:pt idx="144">
                  <c:v>63.075694589999998</c:v>
                </c:pt>
                <c:pt idx="145">
                  <c:v>63.957252699999998</c:v>
                </c:pt>
                <c:pt idx="146">
                  <c:v>62.280163440000003</c:v>
                </c:pt>
                <c:pt idx="147">
                  <c:v>62.352503519999999</c:v>
                </c:pt>
                <c:pt idx="148">
                  <c:v>61.848055930000001</c:v>
                </c:pt>
                <c:pt idx="149">
                  <c:v>63.418031130000003</c:v>
                </c:pt>
                <c:pt idx="150">
                  <c:v>62.822291419999999</c:v>
                </c:pt>
                <c:pt idx="151">
                  <c:v>62.731320289999999</c:v>
                </c:pt>
                <c:pt idx="152">
                  <c:v>61.876202569999997</c:v>
                </c:pt>
                <c:pt idx="153">
                  <c:v>63.887776469999999</c:v>
                </c:pt>
                <c:pt idx="154">
                  <c:v>64.467188879999995</c:v>
                </c:pt>
                <c:pt idx="155">
                  <c:v>65.459576170000005</c:v>
                </c:pt>
                <c:pt idx="156">
                  <c:v>64.298346839999994</c:v>
                </c:pt>
                <c:pt idx="157">
                  <c:v>63.828799750000002</c:v>
                </c:pt>
                <c:pt idx="158">
                  <c:v>66.417095950000004</c:v>
                </c:pt>
                <c:pt idx="159">
                  <c:v>63.987003270000002</c:v>
                </c:pt>
                <c:pt idx="160">
                  <c:v>65.206361290000004</c:v>
                </c:pt>
                <c:pt idx="161">
                  <c:v>65.142636999999993</c:v>
                </c:pt>
                <c:pt idx="162">
                  <c:v>65.713450550000005</c:v>
                </c:pt>
                <c:pt idx="163">
                  <c:v>67.626442470000001</c:v>
                </c:pt>
                <c:pt idx="164">
                  <c:v>68.200808640000005</c:v>
                </c:pt>
                <c:pt idx="165">
                  <c:v>70.009656919999998</c:v>
                </c:pt>
                <c:pt idx="166">
                  <c:v>69.920633219999999</c:v>
                </c:pt>
                <c:pt idx="167">
                  <c:v>71.472899010000006</c:v>
                </c:pt>
                <c:pt idx="168">
                  <c:v>72.244606919999995</c:v>
                </c:pt>
                <c:pt idx="169">
                  <c:v>73.795651000000007</c:v>
                </c:pt>
                <c:pt idx="170">
                  <c:v>74.523008379999993</c:v>
                </c:pt>
                <c:pt idx="171">
                  <c:v>76.482197119999995</c:v>
                </c:pt>
                <c:pt idx="172">
                  <c:v>77.783871809999994</c:v>
                </c:pt>
                <c:pt idx="173">
                  <c:v>80.347874419999997</c:v>
                </c:pt>
                <c:pt idx="174">
                  <c:v>84.57106967</c:v>
                </c:pt>
                <c:pt idx="175">
                  <c:v>87.448116459999994</c:v>
                </c:pt>
                <c:pt idx="176">
                  <c:v>91.225642100000002</c:v>
                </c:pt>
                <c:pt idx="177">
                  <c:v>94.213336830000003</c:v>
                </c:pt>
                <c:pt idx="178">
                  <c:v>99.070679139999996</c:v>
                </c:pt>
                <c:pt idx="179">
                  <c:v>103.956726</c:v>
                </c:pt>
                <c:pt idx="180">
                  <c:v>109.256092</c:v>
                </c:pt>
                <c:pt idx="181">
                  <c:v>116.25326680000001</c:v>
                </c:pt>
                <c:pt idx="182">
                  <c:v>123.055622</c:v>
                </c:pt>
                <c:pt idx="183">
                  <c:v>129.4722649</c:v>
                </c:pt>
                <c:pt idx="184">
                  <c:v>137.68363299999999</c:v>
                </c:pt>
                <c:pt idx="185">
                  <c:v>147.0756543</c:v>
                </c:pt>
                <c:pt idx="186">
                  <c:v>154.96542160000001</c:v>
                </c:pt>
                <c:pt idx="187">
                  <c:v>164.36838520000001</c:v>
                </c:pt>
                <c:pt idx="188">
                  <c:v>174.42713760000001</c:v>
                </c:pt>
                <c:pt idx="189">
                  <c:v>185.30911929999999</c:v>
                </c:pt>
                <c:pt idx="190">
                  <c:v>195.96419370000001</c:v>
                </c:pt>
                <c:pt idx="191">
                  <c:v>206.46003260000001</c:v>
                </c:pt>
                <c:pt idx="192">
                  <c:v>219.3081</c:v>
                </c:pt>
                <c:pt idx="193">
                  <c:v>231.63758079999999</c:v>
                </c:pt>
                <c:pt idx="194">
                  <c:v>243.1474044</c:v>
                </c:pt>
                <c:pt idx="195">
                  <c:v>255.2987124</c:v>
                </c:pt>
                <c:pt idx="196">
                  <c:v>267.21379100000001</c:v>
                </c:pt>
                <c:pt idx="197">
                  <c:v>279.3611353</c:v>
                </c:pt>
                <c:pt idx="198">
                  <c:v>293.22845439999998</c:v>
                </c:pt>
                <c:pt idx="199">
                  <c:v>304.47433469999999</c:v>
                </c:pt>
                <c:pt idx="200">
                  <c:v>315.94933120000002</c:v>
                </c:pt>
                <c:pt idx="201">
                  <c:v>328.1357691</c:v>
                </c:pt>
                <c:pt idx="202">
                  <c:v>339.64749849999998</c:v>
                </c:pt>
                <c:pt idx="203">
                  <c:v>350.0093602</c:v>
                </c:pt>
                <c:pt idx="204">
                  <c:v>361.63320729999998</c:v>
                </c:pt>
                <c:pt idx="205">
                  <c:v>369.44091680000002</c:v>
                </c:pt>
                <c:pt idx="206">
                  <c:v>378.32455640000001</c:v>
                </c:pt>
                <c:pt idx="207">
                  <c:v>386.80995819999998</c:v>
                </c:pt>
                <c:pt idx="208">
                  <c:v>392.8862024</c:v>
                </c:pt>
                <c:pt idx="209">
                  <c:v>399.96312349999999</c:v>
                </c:pt>
                <c:pt idx="210">
                  <c:v>407.30385539999997</c:v>
                </c:pt>
                <c:pt idx="211">
                  <c:v>411.81471620000002</c:v>
                </c:pt>
                <c:pt idx="212">
                  <c:v>415.727035</c:v>
                </c:pt>
                <c:pt idx="213">
                  <c:v>418.72544599999998</c:v>
                </c:pt>
                <c:pt idx="214">
                  <c:v>421.67472140000001</c:v>
                </c:pt>
                <c:pt idx="215">
                  <c:v>424.41978549999999</c:v>
                </c:pt>
                <c:pt idx="216">
                  <c:v>426.5187555</c:v>
                </c:pt>
                <c:pt idx="217">
                  <c:v>425.87180919999997</c:v>
                </c:pt>
                <c:pt idx="218">
                  <c:v>426.51021420000001</c:v>
                </c:pt>
                <c:pt idx="219">
                  <c:v>426.45310599999999</c:v>
                </c:pt>
                <c:pt idx="220">
                  <c:v>427.0566839</c:v>
                </c:pt>
                <c:pt idx="221">
                  <c:v>428.60297079999998</c:v>
                </c:pt>
                <c:pt idx="222">
                  <c:v>429.75907110000003</c:v>
                </c:pt>
                <c:pt idx="223">
                  <c:v>431.07261440000002</c:v>
                </c:pt>
                <c:pt idx="224">
                  <c:v>430.86478190000003</c:v>
                </c:pt>
                <c:pt idx="225">
                  <c:v>431.59805089999998</c:v>
                </c:pt>
                <c:pt idx="226">
                  <c:v>432.9275427</c:v>
                </c:pt>
                <c:pt idx="227">
                  <c:v>433.8529072</c:v>
                </c:pt>
                <c:pt idx="228">
                  <c:v>435.82610089999997</c:v>
                </c:pt>
                <c:pt idx="229">
                  <c:v>435.2819935</c:v>
                </c:pt>
                <c:pt idx="230">
                  <c:v>436.56994379999998</c:v>
                </c:pt>
                <c:pt idx="231">
                  <c:v>437.56533480000002</c:v>
                </c:pt>
                <c:pt idx="232">
                  <c:v>435.89891039999998</c:v>
                </c:pt>
                <c:pt idx="233">
                  <c:v>437.72758069999998</c:v>
                </c:pt>
                <c:pt idx="234">
                  <c:v>437.02337189999997</c:v>
                </c:pt>
                <c:pt idx="235">
                  <c:v>436.49758000000003</c:v>
                </c:pt>
                <c:pt idx="236">
                  <c:v>437.87794400000001</c:v>
                </c:pt>
                <c:pt idx="237">
                  <c:v>437.35617380000002</c:v>
                </c:pt>
                <c:pt idx="238">
                  <c:v>439.14405379999999</c:v>
                </c:pt>
                <c:pt idx="239">
                  <c:v>437.69220799999999</c:v>
                </c:pt>
                <c:pt idx="240">
                  <c:v>441.5000799</c:v>
                </c:pt>
                <c:pt idx="241">
                  <c:v>440.99979359999998</c:v>
                </c:pt>
                <c:pt idx="242">
                  <c:v>443.091027</c:v>
                </c:pt>
                <c:pt idx="243">
                  <c:v>445.90316760000002</c:v>
                </c:pt>
                <c:pt idx="244">
                  <c:v>448.86738530000002</c:v>
                </c:pt>
                <c:pt idx="245">
                  <c:v>453.40562979999999</c:v>
                </c:pt>
                <c:pt idx="246">
                  <c:v>457.90153340000001</c:v>
                </c:pt>
                <c:pt idx="247">
                  <c:v>464.90389620000002</c:v>
                </c:pt>
                <c:pt idx="248">
                  <c:v>474.31830730000001</c:v>
                </c:pt>
                <c:pt idx="249">
                  <c:v>481.7955882</c:v>
                </c:pt>
                <c:pt idx="250">
                  <c:v>491.69761319999998</c:v>
                </c:pt>
                <c:pt idx="251">
                  <c:v>503.62304790000002</c:v>
                </c:pt>
                <c:pt idx="252">
                  <c:v>516.9651169</c:v>
                </c:pt>
                <c:pt idx="253">
                  <c:v>526.72232810000003</c:v>
                </c:pt>
                <c:pt idx="254">
                  <c:v>540.12405950000004</c:v>
                </c:pt>
                <c:pt idx="255">
                  <c:v>549.60341089999997</c:v>
                </c:pt>
                <c:pt idx="256">
                  <c:v>558.23971800000004</c:v>
                </c:pt>
                <c:pt idx="257">
                  <c:v>567.04859629999999</c:v>
                </c:pt>
                <c:pt idx="258">
                  <c:v>572.96786589999999</c:v>
                </c:pt>
                <c:pt idx="259">
                  <c:v>578.32745509999995</c:v>
                </c:pt>
                <c:pt idx="260">
                  <c:v>583.29912439999998</c:v>
                </c:pt>
                <c:pt idx="261">
                  <c:v>584.67087070000002</c:v>
                </c:pt>
                <c:pt idx="262">
                  <c:v>586.76630079999995</c:v>
                </c:pt>
                <c:pt idx="263">
                  <c:v>586.76756330000001</c:v>
                </c:pt>
                <c:pt idx="264">
                  <c:v>585.651611</c:v>
                </c:pt>
                <c:pt idx="265">
                  <c:v>584.95846779999999</c:v>
                </c:pt>
                <c:pt idx="266">
                  <c:v>584.26663570000005</c:v>
                </c:pt>
                <c:pt idx="267">
                  <c:v>578.73242749999997</c:v>
                </c:pt>
                <c:pt idx="268">
                  <c:v>575.87365680000005</c:v>
                </c:pt>
                <c:pt idx="269">
                  <c:v>571.02428710000004</c:v>
                </c:pt>
                <c:pt idx="270">
                  <c:v>565.59260900000004</c:v>
                </c:pt>
                <c:pt idx="271">
                  <c:v>562.34716809999998</c:v>
                </c:pt>
                <c:pt idx="272">
                  <c:v>556.89661279999996</c:v>
                </c:pt>
                <c:pt idx="273">
                  <c:v>553.13391479999996</c:v>
                </c:pt>
                <c:pt idx="274">
                  <c:v>548.43440729999998</c:v>
                </c:pt>
                <c:pt idx="275">
                  <c:v>545.84491760000003</c:v>
                </c:pt>
                <c:pt idx="276">
                  <c:v>542.27188120000005</c:v>
                </c:pt>
                <c:pt idx="277">
                  <c:v>537.23038020000001</c:v>
                </c:pt>
                <c:pt idx="278">
                  <c:v>535.34028439999997</c:v>
                </c:pt>
                <c:pt idx="279">
                  <c:v>532.98577350000005</c:v>
                </c:pt>
                <c:pt idx="280">
                  <c:v>530.18086059999996</c:v>
                </c:pt>
                <c:pt idx="281">
                  <c:v>529.68547539999997</c:v>
                </c:pt>
                <c:pt idx="282">
                  <c:v>526.09949940000001</c:v>
                </c:pt>
                <c:pt idx="283">
                  <c:v>521.49544849999995</c:v>
                </c:pt>
                <c:pt idx="284">
                  <c:v>515.43800710000005</c:v>
                </c:pt>
                <c:pt idx="285">
                  <c:v>515.43502650000005</c:v>
                </c:pt>
                <c:pt idx="286">
                  <c:v>509.51091200000002</c:v>
                </c:pt>
                <c:pt idx="287">
                  <c:v>505.46318009999999</c:v>
                </c:pt>
                <c:pt idx="288">
                  <c:v>499.59420290000003</c:v>
                </c:pt>
                <c:pt idx="289">
                  <c:v>490.90066039999999</c:v>
                </c:pt>
                <c:pt idx="290">
                  <c:v>486.8901257</c:v>
                </c:pt>
                <c:pt idx="291">
                  <c:v>478.61969299999998</c:v>
                </c:pt>
                <c:pt idx="292">
                  <c:v>471.14072529999999</c:v>
                </c:pt>
                <c:pt idx="293">
                  <c:v>464.18802720000002</c:v>
                </c:pt>
                <c:pt idx="294">
                  <c:v>457.65433589999998</c:v>
                </c:pt>
                <c:pt idx="295">
                  <c:v>448.41405650000002</c:v>
                </c:pt>
                <c:pt idx="296">
                  <c:v>441.26680219999997</c:v>
                </c:pt>
                <c:pt idx="297">
                  <c:v>433.69622759999999</c:v>
                </c:pt>
                <c:pt idx="298">
                  <c:v>428.27779450000003</c:v>
                </c:pt>
                <c:pt idx="299">
                  <c:v>423.4608728</c:v>
                </c:pt>
                <c:pt idx="300">
                  <c:v>419.14209010000002</c:v>
                </c:pt>
                <c:pt idx="301">
                  <c:v>414.44500590000001</c:v>
                </c:pt>
                <c:pt idx="302">
                  <c:v>408.16360750000001</c:v>
                </c:pt>
                <c:pt idx="303">
                  <c:v>406.56341620000001</c:v>
                </c:pt>
                <c:pt idx="304">
                  <c:v>402.49078509999998</c:v>
                </c:pt>
                <c:pt idx="305">
                  <c:v>400.65275250000002</c:v>
                </c:pt>
                <c:pt idx="306">
                  <c:v>400.54821520000002</c:v>
                </c:pt>
                <c:pt idx="307">
                  <c:v>398.35623659999999</c:v>
                </c:pt>
                <c:pt idx="308">
                  <c:v>394.39495670000002</c:v>
                </c:pt>
                <c:pt idx="309">
                  <c:v>394.04215260000001</c:v>
                </c:pt>
                <c:pt idx="310">
                  <c:v>392.110726</c:v>
                </c:pt>
                <c:pt idx="311">
                  <c:v>392.10977000000003</c:v>
                </c:pt>
                <c:pt idx="312">
                  <c:v>390.1952167</c:v>
                </c:pt>
                <c:pt idx="313">
                  <c:v>387.92347210000003</c:v>
                </c:pt>
                <c:pt idx="314">
                  <c:v>387.39636309999997</c:v>
                </c:pt>
                <c:pt idx="315">
                  <c:v>385.8526104</c:v>
                </c:pt>
                <c:pt idx="316">
                  <c:v>382.27096779999999</c:v>
                </c:pt>
                <c:pt idx="317">
                  <c:v>384.68478879999998</c:v>
                </c:pt>
                <c:pt idx="318">
                  <c:v>377.9564489</c:v>
                </c:pt>
                <c:pt idx="319">
                  <c:v>377.08705220000002</c:v>
                </c:pt>
                <c:pt idx="320">
                  <c:v>373.4340717</c:v>
                </c:pt>
                <c:pt idx="321">
                  <c:v>372.51964190000001</c:v>
                </c:pt>
                <c:pt idx="322">
                  <c:v>368.18703520000003</c:v>
                </c:pt>
                <c:pt idx="323">
                  <c:v>361.71934060000001</c:v>
                </c:pt>
                <c:pt idx="324">
                  <c:v>354.81897409999999</c:v>
                </c:pt>
                <c:pt idx="325">
                  <c:v>354.94373100000001</c:v>
                </c:pt>
                <c:pt idx="326">
                  <c:v>345.97267419999997</c:v>
                </c:pt>
                <c:pt idx="327">
                  <c:v>343.06144490000003</c:v>
                </c:pt>
                <c:pt idx="328">
                  <c:v>337.90144950000001</c:v>
                </c:pt>
                <c:pt idx="329">
                  <c:v>332.27252549999997</c:v>
                </c:pt>
                <c:pt idx="330">
                  <c:v>327.75451290000001</c:v>
                </c:pt>
                <c:pt idx="331">
                  <c:v>323.62976570000001</c:v>
                </c:pt>
                <c:pt idx="332">
                  <c:v>320.70544330000001</c:v>
                </c:pt>
                <c:pt idx="333">
                  <c:v>313.9081071</c:v>
                </c:pt>
                <c:pt idx="334">
                  <c:v>312.48951049999999</c:v>
                </c:pt>
                <c:pt idx="335">
                  <c:v>307.3338751</c:v>
                </c:pt>
                <c:pt idx="336">
                  <c:v>305.8224414</c:v>
                </c:pt>
                <c:pt idx="337">
                  <c:v>302.29621969999999</c:v>
                </c:pt>
                <c:pt idx="338">
                  <c:v>295.78237280000002</c:v>
                </c:pt>
                <c:pt idx="339">
                  <c:v>292.84749219999998</c:v>
                </c:pt>
                <c:pt idx="340">
                  <c:v>293.30678690000002</c:v>
                </c:pt>
                <c:pt idx="341">
                  <c:v>289.09823820000003</c:v>
                </c:pt>
                <c:pt idx="342">
                  <c:v>286.34604180000002</c:v>
                </c:pt>
                <c:pt idx="343">
                  <c:v>283.8637013</c:v>
                </c:pt>
                <c:pt idx="344">
                  <c:v>280.90515329999999</c:v>
                </c:pt>
                <c:pt idx="345">
                  <c:v>278.01528660000002</c:v>
                </c:pt>
                <c:pt idx="346">
                  <c:v>279.94649129999999</c:v>
                </c:pt>
                <c:pt idx="347">
                  <c:v>278.0142616</c:v>
                </c:pt>
                <c:pt idx="348">
                  <c:v>274.31822570000003</c:v>
                </c:pt>
                <c:pt idx="349">
                  <c:v>276.14173899999997</c:v>
                </c:pt>
                <c:pt idx="350">
                  <c:v>280.63602520000001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8BB-40D0-BF76-6E86D73F55E5}"/>
            </c:ext>
          </c:extLst>
        </c:ser>
        <c:ser>
          <c:idx val="0"/>
          <c:order val="1"/>
          <c:tx>
            <c:v/>
          </c:tx>
          <c:spPr>
            <a:ln w="12700">
              <a:solidFill>
                <a:schemeClr val="tx1"/>
              </a:solidFill>
            </a:ln>
            <a:effectLst/>
          </c:spPr>
          <c:marker>
            <c:symbol val="circle"/>
            <c:size val="6"/>
            <c:spPr>
              <a:noFill/>
              <a:ln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</c:errBars>
          <c:xVal>
            <c:numRef>
              <c:f>Dilution5_quartz!$A$9:$A$39</c:f>
              <c:numCache>
                <c:formatCode>General</c:formatCode>
                <c:ptCount val="31"/>
                <c:pt idx="0">
                  <c:v>700</c:v>
                </c:pt>
                <c:pt idx="1">
                  <c:v>690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590</c:v>
                </c:pt>
                <c:pt idx="12">
                  <c:v>580</c:v>
                </c:pt>
                <c:pt idx="13">
                  <c:v>570</c:v>
                </c:pt>
                <c:pt idx="14">
                  <c:v>560</c:v>
                </c:pt>
                <c:pt idx="15">
                  <c:v>550</c:v>
                </c:pt>
                <c:pt idx="16">
                  <c:v>540</c:v>
                </c:pt>
                <c:pt idx="17">
                  <c:v>530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470</c:v>
                </c:pt>
                <c:pt idx="24">
                  <c:v>460</c:v>
                </c:pt>
                <c:pt idx="25">
                  <c:v>450</c:v>
                </c:pt>
                <c:pt idx="26">
                  <c:v>440</c:v>
                </c:pt>
                <c:pt idx="27">
                  <c:v>430</c:v>
                </c:pt>
                <c:pt idx="28">
                  <c:v>420</c:v>
                </c:pt>
                <c:pt idx="29">
                  <c:v>410</c:v>
                </c:pt>
                <c:pt idx="30">
                  <c:v>400</c:v>
                </c:pt>
              </c:numCache>
            </c:numRef>
          </c:xVal>
          <c:yVal>
            <c:numRef>
              <c:f>Dilution5_quartz!$B$9:$B$39</c:f>
              <c:numCache>
                <c:formatCode>General</c:formatCode>
                <c:ptCount val="31"/>
                <c:pt idx="0">
                  <c:v>146.24240962721078</c:v>
                </c:pt>
                <c:pt idx="1">
                  <c:v>319.73122034343982</c:v>
                </c:pt>
                <c:pt idx="2">
                  <c:v>486.73249957097619</c:v>
                </c:pt>
                <c:pt idx="3">
                  <c:v>464.96521058987724</c:v>
                </c:pt>
                <c:pt idx="4">
                  <c:v>345.62518396430994</c:v>
                </c:pt>
                <c:pt idx="5">
                  <c:v>305.56661552056113</c:v>
                </c:pt>
                <c:pt idx="6">
                  <c:v>227.80441850898319</c:v>
                </c:pt>
                <c:pt idx="7">
                  <c:v>211.09901575710316</c:v>
                </c:pt>
                <c:pt idx="8">
                  <c:v>207.28586220875363</c:v>
                </c:pt>
                <c:pt idx="9">
                  <c:v>190.08975123912035</c:v>
                </c:pt>
                <c:pt idx="10">
                  <c:v>176.26257010575415</c:v>
                </c:pt>
                <c:pt idx="11">
                  <c:v>167.88364970948288</c:v>
                </c:pt>
                <c:pt idx="12">
                  <c:v>155.05849637384236</c:v>
                </c:pt>
                <c:pt idx="13">
                  <c:v>139.79044531131029</c:v>
                </c:pt>
                <c:pt idx="14">
                  <c:v>127.38064458765881</c:v>
                </c:pt>
                <c:pt idx="15">
                  <c:v>127.66717719610477</c:v>
                </c:pt>
                <c:pt idx="16">
                  <c:v>132.89070258293251</c:v>
                </c:pt>
                <c:pt idx="17">
                  <c:v>141.33386661840098</c:v>
                </c:pt>
                <c:pt idx="18">
                  <c:v>175.39902533134301</c:v>
                </c:pt>
                <c:pt idx="19">
                  <c:v>257.92807852246898</c:v>
                </c:pt>
                <c:pt idx="20">
                  <c:v>372.87663458377466</c:v>
                </c:pt>
                <c:pt idx="21">
                  <c:v>462.75102776758223</c:v>
                </c:pt>
                <c:pt idx="22">
                  <c:v>487.06465603541898</c:v>
                </c:pt>
                <c:pt idx="23">
                  <c:v>494.93790048289731</c:v>
                </c:pt>
                <c:pt idx="24">
                  <c:v>493.56601621864667</c:v>
                </c:pt>
                <c:pt idx="25">
                  <c:v>537.78186802235621</c:v>
                </c:pt>
                <c:pt idx="26">
                  <c:v>616.2645905580589</c:v>
                </c:pt>
                <c:pt idx="27">
                  <c:v>600.81189266395143</c:v>
                </c:pt>
                <c:pt idx="28">
                  <c:v>571.57366207013149</c:v>
                </c:pt>
                <c:pt idx="29">
                  <c:v>531.97725016717482</c:v>
                </c:pt>
                <c:pt idx="30">
                  <c:v>474.30650334923502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8BB-40D0-BF76-6E86D73F55E5}"/>
            </c:ext>
          </c:extLst>
        </c:ser>
        <c:ser>
          <c:idx val="1"/>
          <c:order val="2"/>
          <c:tx>
            <c:v/>
          </c:tx>
          <c:spPr>
            <a:ln w="12700">
              <a:solidFill>
                <a:srgbClr val="0000FF"/>
              </a:solidFill>
            </a:ln>
          </c:spPr>
          <c:marker>
            <c:symbol val="square"/>
            <c:size val="6"/>
            <c:spPr>
              <a:noFill/>
              <a:ln w="9525">
                <a:solidFill>
                  <a:srgbClr val="0000FF"/>
                </a:solidFill>
              </a:ln>
            </c:spPr>
          </c:marker>
          <c:xVal>
            <c:numRef>
              <c:f>Dilution5_water!$A$9:$A$39</c:f>
              <c:numCache>
                <c:formatCode>General</c:formatCode>
                <c:ptCount val="31"/>
                <c:pt idx="0">
                  <c:v>700</c:v>
                </c:pt>
                <c:pt idx="1">
                  <c:v>690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590</c:v>
                </c:pt>
                <c:pt idx="12">
                  <c:v>580</c:v>
                </c:pt>
                <c:pt idx="13">
                  <c:v>570</c:v>
                </c:pt>
                <c:pt idx="14">
                  <c:v>560</c:v>
                </c:pt>
                <c:pt idx="15">
                  <c:v>550</c:v>
                </c:pt>
                <c:pt idx="16">
                  <c:v>540</c:v>
                </c:pt>
                <c:pt idx="17">
                  <c:v>530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470</c:v>
                </c:pt>
                <c:pt idx="24">
                  <c:v>460</c:v>
                </c:pt>
                <c:pt idx="25">
                  <c:v>450</c:v>
                </c:pt>
                <c:pt idx="26">
                  <c:v>440</c:v>
                </c:pt>
                <c:pt idx="27">
                  <c:v>430</c:v>
                </c:pt>
                <c:pt idx="28">
                  <c:v>420</c:v>
                </c:pt>
                <c:pt idx="29">
                  <c:v>410</c:v>
                </c:pt>
                <c:pt idx="30">
                  <c:v>400</c:v>
                </c:pt>
              </c:numCache>
            </c:numRef>
          </c:xVal>
          <c:yVal>
            <c:numRef>
              <c:f>Dilution5_water!$B$9:$B$39</c:f>
              <c:numCache>
                <c:formatCode>General</c:formatCode>
                <c:ptCount val="31"/>
                <c:pt idx="0">
                  <c:v>123.70425127468668</c:v>
                </c:pt>
                <c:pt idx="1">
                  <c:v>278.00377978532254</c:v>
                </c:pt>
                <c:pt idx="2">
                  <c:v>420.81710587529648</c:v>
                </c:pt>
                <c:pt idx="3">
                  <c:v>402.0354213078665</c:v>
                </c:pt>
                <c:pt idx="4">
                  <c:v>298.75658928191382</c:v>
                </c:pt>
                <c:pt idx="5">
                  <c:v>263.90652128147821</c:v>
                </c:pt>
                <c:pt idx="6">
                  <c:v>195.34470024524427</c:v>
                </c:pt>
                <c:pt idx="7">
                  <c:v>181.17507418091458</c:v>
                </c:pt>
                <c:pt idx="8">
                  <c:v>177.56733413250416</c:v>
                </c:pt>
                <c:pt idx="9">
                  <c:v>162.57218654520099</c:v>
                </c:pt>
                <c:pt idx="10">
                  <c:v>149.33668886370839</c:v>
                </c:pt>
                <c:pt idx="11">
                  <c:v>141.39106581387458</c:v>
                </c:pt>
                <c:pt idx="12">
                  <c:v>129.99912825246261</c:v>
                </c:pt>
                <c:pt idx="13">
                  <c:v>116.23697181210733</c:v>
                </c:pt>
                <c:pt idx="14">
                  <c:v>105.43259380618504</c:v>
                </c:pt>
                <c:pt idx="15">
                  <c:v>106.1042676216977</c:v>
                </c:pt>
                <c:pt idx="16">
                  <c:v>110.85284963317137</c:v>
                </c:pt>
                <c:pt idx="17">
                  <c:v>118.84735075657919</c:v>
                </c:pt>
                <c:pt idx="18">
                  <c:v>149.77805230406128</c:v>
                </c:pt>
                <c:pt idx="19">
                  <c:v>222.76803963372132</c:v>
                </c:pt>
                <c:pt idx="20">
                  <c:v>322.31780196659162</c:v>
                </c:pt>
                <c:pt idx="21">
                  <c:v>398.71348215321137</c:v>
                </c:pt>
                <c:pt idx="22">
                  <c:v>419.67158134784626</c:v>
                </c:pt>
                <c:pt idx="23">
                  <c:v>427.3961610417586</c:v>
                </c:pt>
                <c:pt idx="24">
                  <c:v>425.79798577212944</c:v>
                </c:pt>
                <c:pt idx="25">
                  <c:v>460.5221219130014</c:v>
                </c:pt>
                <c:pt idx="26">
                  <c:v>525.65601641624107</c:v>
                </c:pt>
                <c:pt idx="27">
                  <c:v>513.00805570604064</c:v>
                </c:pt>
                <c:pt idx="28">
                  <c:v>487.94716348663053</c:v>
                </c:pt>
                <c:pt idx="29">
                  <c:v>455.19121414899735</c:v>
                </c:pt>
                <c:pt idx="30">
                  <c:v>406.77540192257646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8BB-40D0-BF76-6E86D73F5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461632"/>
        <c:axId val="231463936"/>
      </c:scatterChart>
      <c:valAx>
        <c:axId val="231461632"/>
        <c:scaling>
          <c:orientation val="minMax"/>
          <c:max val="70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400"/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Wavelength, </a:t>
                </a:r>
                <a:r>
                  <a:rPr lang="el-GR">
                    <a:latin typeface="Times New Roman" pitchFamily="18" charset="0"/>
                    <a:cs typeface="Times New Roman" pitchFamily="18" charset="0"/>
                  </a:rPr>
                  <a:t>λ (</a:t>
                </a: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nm)</a:t>
                </a:r>
              </a:p>
            </c:rich>
          </c:tx>
          <c:overlay val="0"/>
        </c:title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US" sz="11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31463936"/>
        <c:crosses val="autoZero"/>
        <c:crossBetween val="midCat"/>
      </c:valAx>
      <c:valAx>
        <c:axId val="23146393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sz="1400" b="1" i="0" u="none" strike="noStrike" kern="1200" baseline="0">
                    <a:solidFill>
                      <a:sysClr val="windowText" lastClr="000000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Absorption cross-section, A</a:t>
                </a:r>
                <a:r>
                  <a:rPr lang="en-US" baseline="-25000">
                    <a:latin typeface="Times New Roman" pitchFamily="18" charset="0"/>
                    <a:cs typeface="Times New Roman" pitchFamily="18" charset="0"/>
                  </a:rPr>
                  <a:t>abs,</a:t>
                </a:r>
                <a:r>
                  <a:rPr lang="el-GR" baseline="-25000">
                    <a:latin typeface="Times New Roman" pitchFamily="18" charset="0"/>
                    <a:cs typeface="Times New Roman" pitchFamily="18" charset="0"/>
                  </a:rPr>
                  <a:t>λ</a:t>
                </a:r>
                <a:r>
                  <a:rPr lang="el-GR">
                    <a:latin typeface="Times New Roman" pitchFamily="18" charset="0"/>
                    <a:cs typeface="Times New Roman" pitchFamily="18" charset="0"/>
                  </a:rPr>
                  <a:t> (</a:t>
                </a: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</a:t>
                </a:r>
                <a:r>
                  <a:rPr lang="en-US" baseline="30000">
                    <a:latin typeface="Times New Roman" pitchFamily="18" charset="0"/>
                    <a:cs typeface="Times New Roman" pitchFamily="18" charset="0"/>
                  </a:rPr>
                  <a:t>2</a:t>
                </a: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/kg)</a:t>
                </a:r>
              </a:p>
            </c:rich>
          </c:tx>
          <c:overlay val="0"/>
        </c:title>
        <c:numFmt formatCode="General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US" sz="11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31461632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40867585301837278"/>
          <c:y val="6.0381268130957316E-2"/>
          <c:w val="8.2191780821917595E-2"/>
          <c:h val="0.12098517290601839"/>
        </c:manualLayout>
      </c:layout>
      <c:overlay val="1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"/>
          <a:cs typeface="Times"/>
        </a:defRPr>
      </a:pPr>
      <a:endParaRPr lang="en-US"/>
    </a:p>
  </c:txPr>
  <c:printSettings>
    <c:headerFooter/>
    <c:pageMargins b="1" l="0.75000000000000111" r="0.75000000000000111" t="1" header="0.5" footer="0.5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scatterChart>
        <c:scatterStyle val="smoothMarker"/>
        <c:varyColors val="0"/>
        <c:ser>
          <c:idx val="4"/>
          <c:order val="0"/>
          <c:tx>
            <c:v/>
          </c:tx>
          <c:spPr>
            <a:ln w="12700">
              <a:solidFill>
                <a:srgbClr val="FF0000"/>
              </a:solidFill>
              <a:prstDash val="solid"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</c:errBars>
          <c:xVal>
            <c:numRef>
              <c:f>'Low concentration'!$A$55:$A$405</c:f>
              <c:numCache>
                <c:formatCode>General</c:formatCode>
                <c:ptCount val="351"/>
                <c:pt idx="0">
                  <c:v>700</c:v>
                </c:pt>
                <c:pt idx="1">
                  <c:v>699</c:v>
                </c:pt>
                <c:pt idx="2">
                  <c:v>698</c:v>
                </c:pt>
                <c:pt idx="3">
                  <c:v>697</c:v>
                </c:pt>
                <c:pt idx="4">
                  <c:v>696</c:v>
                </c:pt>
                <c:pt idx="5">
                  <c:v>695</c:v>
                </c:pt>
                <c:pt idx="6">
                  <c:v>694</c:v>
                </c:pt>
                <c:pt idx="7">
                  <c:v>693</c:v>
                </c:pt>
                <c:pt idx="8">
                  <c:v>692</c:v>
                </c:pt>
                <c:pt idx="9">
                  <c:v>691</c:v>
                </c:pt>
                <c:pt idx="10">
                  <c:v>690</c:v>
                </c:pt>
                <c:pt idx="11">
                  <c:v>689</c:v>
                </c:pt>
                <c:pt idx="12">
                  <c:v>688</c:v>
                </c:pt>
                <c:pt idx="13">
                  <c:v>687</c:v>
                </c:pt>
                <c:pt idx="14">
                  <c:v>686</c:v>
                </c:pt>
                <c:pt idx="15">
                  <c:v>685</c:v>
                </c:pt>
                <c:pt idx="16">
                  <c:v>684</c:v>
                </c:pt>
                <c:pt idx="17">
                  <c:v>683</c:v>
                </c:pt>
                <c:pt idx="18">
                  <c:v>682</c:v>
                </c:pt>
                <c:pt idx="19">
                  <c:v>681</c:v>
                </c:pt>
                <c:pt idx="20">
                  <c:v>680</c:v>
                </c:pt>
                <c:pt idx="21">
                  <c:v>679</c:v>
                </c:pt>
                <c:pt idx="22">
                  <c:v>678</c:v>
                </c:pt>
                <c:pt idx="23">
                  <c:v>677</c:v>
                </c:pt>
                <c:pt idx="24">
                  <c:v>676</c:v>
                </c:pt>
                <c:pt idx="25">
                  <c:v>675</c:v>
                </c:pt>
                <c:pt idx="26">
                  <c:v>674</c:v>
                </c:pt>
                <c:pt idx="27">
                  <c:v>673</c:v>
                </c:pt>
                <c:pt idx="28">
                  <c:v>672</c:v>
                </c:pt>
                <c:pt idx="29">
                  <c:v>671</c:v>
                </c:pt>
                <c:pt idx="30">
                  <c:v>670</c:v>
                </c:pt>
                <c:pt idx="31">
                  <c:v>669</c:v>
                </c:pt>
                <c:pt idx="32">
                  <c:v>668</c:v>
                </c:pt>
                <c:pt idx="33">
                  <c:v>667</c:v>
                </c:pt>
                <c:pt idx="34">
                  <c:v>666</c:v>
                </c:pt>
                <c:pt idx="35">
                  <c:v>665</c:v>
                </c:pt>
                <c:pt idx="36">
                  <c:v>664</c:v>
                </c:pt>
                <c:pt idx="37">
                  <c:v>663</c:v>
                </c:pt>
                <c:pt idx="38">
                  <c:v>662</c:v>
                </c:pt>
                <c:pt idx="39">
                  <c:v>661</c:v>
                </c:pt>
                <c:pt idx="40">
                  <c:v>660</c:v>
                </c:pt>
                <c:pt idx="41">
                  <c:v>659</c:v>
                </c:pt>
                <c:pt idx="42">
                  <c:v>658</c:v>
                </c:pt>
                <c:pt idx="43">
                  <c:v>657</c:v>
                </c:pt>
                <c:pt idx="44">
                  <c:v>656</c:v>
                </c:pt>
                <c:pt idx="45">
                  <c:v>655</c:v>
                </c:pt>
                <c:pt idx="46">
                  <c:v>654</c:v>
                </c:pt>
                <c:pt idx="47">
                  <c:v>653</c:v>
                </c:pt>
                <c:pt idx="48">
                  <c:v>652</c:v>
                </c:pt>
                <c:pt idx="49">
                  <c:v>651</c:v>
                </c:pt>
                <c:pt idx="50">
                  <c:v>650</c:v>
                </c:pt>
                <c:pt idx="51">
                  <c:v>649</c:v>
                </c:pt>
                <c:pt idx="52">
                  <c:v>648</c:v>
                </c:pt>
                <c:pt idx="53">
                  <c:v>647</c:v>
                </c:pt>
                <c:pt idx="54">
                  <c:v>646</c:v>
                </c:pt>
                <c:pt idx="55">
                  <c:v>645</c:v>
                </c:pt>
                <c:pt idx="56">
                  <c:v>644</c:v>
                </c:pt>
                <c:pt idx="57">
                  <c:v>643</c:v>
                </c:pt>
                <c:pt idx="58">
                  <c:v>642</c:v>
                </c:pt>
                <c:pt idx="59">
                  <c:v>641</c:v>
                </c:pt>
                <c:pt idx="60">
                  <c:v>640</c:v>
                </c:pt>
                <c:pt idx="61">
                  <c:v>639</c:v>
                </c:pt>
                <c:pt idx="62">
                  <c:v>638</c:v>
                </c:pt>
                <c:pt idx="63">
                  <c:v>637</c:v>
                </c:pt>
                <c:pt idx="64">
                  <c:v>636</c:v>
                </c:pt>
                <c:pt idx="65">
                  <c:v>635</c:v>
                </c:pt>
                <c:pt idx="66">
                  <c:v>634</c:v>
                </c:pt>
                <c:pt idx="67">
                  <c:v>633</c:v>
                </c:pt>
                <c:pt idx="68">
                  <c:v>632</c:v>
                </c:pt>
                <c:pt idx="69">
                  <c:v>631</c:v>
                </c:pt>
                <c:pt idx="70">
                  <c:v>630</c:v>
                </c:pt>
                <c:pt idx="71">
                  <c:v>629</c:v>
                </c:pt>
                <c:pt idx="72">
                  <c:v>628</c:v>
                </c:pt>
                <c:pt idx="73">
                  <c:v>627</c:v>
                </c:pt>
                <c:pt idx="74">
                  <c:v>626</c:v>
                </c:pt>
                <c:pt idx="75">
                  <c:v>625</c:v>
                </c:pt>
                <c:pt idx="76">
                  <c:v>624</c:v>
                </c:pt>
                <c:pt idx="77">
                  <c:v>623</c:v>
                </c:pt>
                <c:pt idx="78">
                  <c:v>622</c:v>
                </c:pt>
                <c:pt idx="79">
                  <c:v>621</c:v>
                </c:pt>
                <c:pt idx="80">
                  <c:v>620</c:v>
                </c:pt>
                <c:pt idx="81">
                  <c:v>619</c:v>
                </c:pt>
                <c:pt idx="82">
                  <c:v>618</c:v>
                </c:pt>
                <c:pt idx="83">
                  <c:v>617</c:v>
                </c:pt>
                <c:pt idx="84">
                  <c:v>616</c:v>
                </c:pt>
                <c:pt idx="85">
                  <c:v>615</c:v>
                </c:pt>
                <c:pt idx="86">
                  <c:v>614</c:v>
                </c:pt>
                <c:pt idx="87">
                  <c:v>613</c:v>
                </c:pt>
                <c:pt idx="88">
                  <c:v>612</c:v>
                </c:pt>
                <c:pt idx="89">
                  <c:v>611</c:v>
                </c:pt>
                <c:pt idx="90">
                  <c:v>610</c:v>
                </c:pt>
                <c:pt idx="91">
                  <c:v>609</c:v>
                </c:pt>
                <c:pt idx="92">
                  <c:v>608</c:v>
                </c:pt>
                <c:pt idx="93">
                  <c:v>607</c:v>
                </c:pt>
                <c:pt idx="94">
                  <c:v>606</c:v>
                </c:pt>
                <c:pt idx="95">
                  <c:v>605</c:v>
                </c:pt>
                <c:pt idx="96">
                  <c:v>604</c:v>
                </c:pt>
                <c:pt idx="97">
                  <c:v>603</c:v>
                </c:pt>
                <c:pt idx="98">
                  <c:v>602</c:v>
                </c:pt>
                <c:pt idx="99">
                  <c:v>601</c:v>
                </c:pt>
                <c:pt idx="100">
                  <c:v>600</c:v>
                </c:pt>
                <c:pt idx="101">
                  <c:v>599</c:v>
                </c:pt>
                <c:pt idx="102">
                  <c:v>598</c:v>
                </c:pt>
                <c:pt idx="103">
                  <c:v>597</c:v>
                </c:pt>
                <c:pt idx="104">
                  <c:v>596</c:v>
                </c:pt>
                <c:pt idx="105">
                  <c:v>595</c:v>
                </c:pt>
                <c:pt idx="106">
                  <c:v>594</c:v>
                </c:pt>
                <c:pt idx="107">
                  <c:v>593</c:v>
                </c:pt>
                <c:pt idx="108">
                  <c:v>592</c:v>
                </c:pt>
                <c:pt idx="109">
                  <c:v>591</c:v>
                </c:pt>
                <c:pt idx="110">
                  <c:v>590</c:v>
                </c:pt>
                <c:pt idx="111">
                  <c:v>589</c:v>
                </c:pt>
                <c:pt idx="112">
                  <c:v>588</c:v>
                </c:pt>
                <c:pt idx="113">
                  <c:v>587</c:v>
                </c:pt>
                <c:pt idx="114">
                  <c:v>586</c:v>
                </c:pt>
                <c:pt idx="115">
                  <c:v>585</c:v>
                </c:pt>
                <c:pt idx="116">
                  <c:v>584</c:v>
                </c:pt>
                <c:pt idx="117">
                  <c:v>583</c:v>
                </c:pt>
                <c:pt idx="118">
                  <c:v>582</c:v>
                </c:pt>
                <c:pt idx="119">
                  <c:v>581</c:v>
                </c:pt>
                <c:pt idx="120">
                  <c:v>580</c:v>
                </c:pt>
                <c:pt idx="121">
                  <c:v>579</c:v>
                </c:pt>
                <c:pt idx="122">
                  <c:v>578</c:v>
                </c:pt>
                <c:pt idx="123">
                  <c:v>577</c:v>
                </c:pt>
                <c:pt idx="124">
                  <c:v>576</c:v>
                </c:pt>
                <c:pt idx="125">
                  <c:v>575</c:v>
                </c:pt>
                <c:pt idx="126">
                  <c:v>574</c:v>
                </c:pt>
                <c:pt idx="127">
                  <c:v>573</c:v>
                </c:pt>
                <c:pt idx="128">
                  <c:v>572</c:v>
                </c:pt>
                <c:pt idx="129">
                  <c:v>571</c:v>
                </c:pt>
                <c:pt idx="130">
                  <c:v>570</c:v>
                </c:pt>
                <c:pt idx="131">
                  <c:v>569</c:v>
                </c:pt>
                <c:pt idx="132">
                  <c:v>568</c:v>
                </c:pt>
                <c:pt idx="133">
                  <c:v>567</c:v>
                </c:pt>
                <c:pt idx="134">
                  <c:v>566</c:v>
                </c:pt>
                <c:pt idx="135">
                  <c:v>565</c:v>
                </c:pt>
                <c:pt idx="136">
                  <c:v>564</c:v>
                </c:pt>
                <c:pt idx="137">
                  <c:v>563</c:v>
                </c:pt>
                <c:pt idx="138">
                  <c:v>562</c:v>
                </c:pt>
                <c:pt idx="139">
                  <c:v>561</c:v>
                </c:pt>
                <c:pt idx="140">
                  <c:v>560</c:v>
                </c:pt>
                <c:pt idx="141">
                  <c:v>559</c:v>
                </c:pt>
                <c:pt idx="142">
                  <c:v>558</c:v>
                </c:pt>
                <c:pt idx="143">
                  <c:v>557</c:v>
                </c:pt>
                <c:pt idx="144">
                  <c:v>556</c:v>
                </c:pt>
                <c:pt idx="145">
                  <c:v>555</c:v>
                </c:pt>
                <c:pt idx="146">
                  <c:v>554</c:v>
                </c:pt>
                <c:pt idx="147">
                  <c:v>553</c:v>
                </c:pt>
                <c:pt idx="148">
                  <c:v>552</c:v>
                </c:pt>
                <c:pt idx="149">
                  <c:v>551</c:v>
                </c:pt>
                <c:pt idx="150">
                  <c:v>550</c:v>
                </c:pt>
                <c:pt idx="151">
                  <c:v>549</c:v>
                </c:pt>
                <c:pt idx="152">
                  <c:v>548</c:v>
                </c:pt>
                <c:pt idx="153">
                  <c:v>547</c:v>
                </c:pt>
                <c:pt idx="154">
                  <c:v>546</c:v>
                </c:pt>
                <c:pt idx="155">
                  <c:v>545</c:v>
                </c:pt>
                <c:pt idx="156">
                  <c:v>544</c:v>
                </c:pt>
                <c:pt idx="157">
                  <c:v>543</c:v>
                </c:pt>
                <c:pt idx="158">
                  <c:v>542</c:v>
                </c:pt>
                <c:pt idx="159">
                  <c:v>541</c:v>
                </c:pt>
                <c:pt idx="160">
                  <c:v>540</c:v>
                </c:pt>
                <c:pt idx="161">
                  <c:v>539</c:v>
                </c:pt>
                <c:pt idx="162">
                  <c:v>538</c:v>
                </c:pt>
                <c:pt idx="163">
                  <c:v>537</c:v>
                </c:pt>
                <c:pt idx="164">
                  <c:v>536</c:v>
                </c:pt>
                <c:pt idx="165">
                  <c:v>535</c:v>
                </c:pt>
                <c:pt idx="166">
                  <c:v>534</c:v>
                </c:pt>
                <c:pt idx="167">
                  <c:v>533</c:v>
                </c:pt>
                <c:pt idx="168">
                  <c:v>532</c:v>
                </c:pt>
                <c:pt idx="169">
                  <c:v>531</c:v>
                </c:pt>
                <c:pt idx="170">
                  <c:v>530</c:v>
                </c:pt>
                <c:pt idx="171">
                  <c:v>529</c:v>
                </c:pt>
                <c:pt idx="172">
                  <c:v>528</c:v>
                </c:pt>
                <c:pt idx="173">
                  <c:v>527</c:v>
                </c:pt>
                <c:pt idx="174">
                  <c:v>526</c:v>
                </c:pt>
                <c:pt idx="175">
                  <c:v>525</c:v>
                </c:pt>
                <c:pt idx="176">
                  <c:v>524</c:v>
                </c:pt>
                <c:pt idx="177">
                  <c:v>523</c:v>
                </c:pt>
                <c:pt idx="178">
                  <c:v>522</c:v>
                </c:pt>
                <c:pt idx="179">
                  <c:v>521</c:v>
                </c:pt>
                <c:pt idx="180">
                  <c:v>520</c:v>
                </c:pt>
                <c:pt idx="181">
                  <c:v>519</c:v>
                </c:pt>
                <c:pt idx="182">
                  <c:v>518</c:v>
                </c:pt>
                <c:pt idx="183">
                  <c:v>517</c:v>
                </c:pt>
                <c:pt idx="184">
                  <c:v>516</c:v>
                </c:pt>
                <c:pt idx="185">
                  <c:v>515</c:v>
                </c:pt>
                <c:pt idx="186">
                  <c:v>514</c:v>
                </c:pt>
                <c:pt idx="187">
                  <c:v>513</c:v>
                </c:pt>
                <c:pt idx="188">
                  <c:v>512</c:v>
                </c:pt>
                <c:pt idx="189">
                  <c:v>511</c:v>
                </c:pt>
                <c:pt idx="190">
                  <c:v>510</c:v>
                </c:pt>
                <c:pt idx="191">
                  <c:v>509</c:v>
                </c:pt>
                <c:pt idx="192">
                  <c:v>508</c:v>
                </c:pt>
                <c:pt idx="193">
                  <c:v>507</c:v>
                </c:pt>
                <c:pt idx="194">
                  <c:v>506</c:v>
                </c:pt>
                <c:pt idx="195">
                  <c:v>505</c:v>
                </c:pt>
                <c:pt idx="196">
                  <c:v>504</c:v>
                </c:pt>
                <c:pt idx="197">
                  <c:v>503</c:v>
                </c:pt>
                <c:pt idx="198">
                  <c:v>502</c:v>
                </c:pt>
                <c:pt idx="199">
                  <c:v>501</c:v>
                </c:pt>
                <c:pt idx="200">
                  <c:v>500</c:v>
                </c:pt>
                <c:pt idx="201">
                  <c:v>499</c:v>
                </c:pt>
                <c:pt idx="202">
                  <c:v>498</c:v>
                </c:pt>
                <c:pt idx="203">
                  <c:v>497</c:v>
                </c:pt>
                <c:pt idx="204">
                  <c:v>496</c:v>
                </c:pt>
                <c:pt idx="205">
                  <c:v>495</c:v>
                </c:pt>
                <c:pt idx="206">
                  <c:v>494</c:v>
                </c:pt>
                <c:pt idx="207">
                  <c:v>493</c:v>
                </c:pt>
                <c:pt idx="208">
                  <c:v>492</c:v>
                </c:pt>
                <c:pt idx="209">
                  <c:v>491</c:v>
                </c:pt>
                <c:pt idx="210">
                  <c:v>490</c:v>
                </c:pt>
                <c:pt idx="211">
                  <c:v>489</c:v>
                </c:pt>
                <c:pt idx="212">
                  <c:v>488</c:v>
                </c:pt>
                <c:pt idx="213">
                  <c:v>487</c:v>
                </c:pt>
                <c:pt idx="214">
                  <c:v>486</c:v>
                </c:pt>
                <c:pt idx="215">
                  <c:v>485</c:v>
                </c:pt>
                <c:pt idx="216">
                  <c:v>484</c:v>
                </c:pt>
                <c:pt idx="217">
                  <c:v>483</c:v>
                </c:pt>
                <c:pt idx="218">
                  <c:v>482</c:v>
                </c:pt>
                <c:pt idx="219">
                  <c:v>481</c:v>
                </c:pt>
                <c:pt idx="220">
                  <c:v>480</c:v>
                </c:pt>
                <c:pt idx="221">
                  <c:v>479</c:v>
                </c:pt>
                <c:pt idx="222">
                  <c:v>478</c:v>
                </c:pt>
                <c:pt idx="223">
                  <c:v>477</c:v>
                </c:pt>
                <c:pt idx="224">
                  <c:v>476</c:v>
                </c:pt>
                <c:pt idx="225">
                  <c:v>475</c:v>
                </c:pt>
                <c:pt idx="226">
                  <c:v>474</c:v>
                </c:pt>
                <c:pt idx="227">
                  <c:v>473</c:v>
                </c:pt>
                <c:pt idx="228">
                  <c:v>472</c:v>
                </c:pt>
                <c:pt idx="229">
                  <c:v>471</c:v>
                </c:pt>
                <c:pt idx="230">
                  <c:v>470</c:v>
                </c:pt>
                <c:pt idx="231">
                  <c:v>469</c:v>
                </c:pt>
                <c:pt idx="232">
                  <c:v>468</c:v>
                </c:pt>
                <c:pt idx="233">
                  <c:v>467</c:v>
                </c:pt>
                <c:pt idx="234">
                  <c:v>466</c:v>
                </c:pt>
                <c:pt idx="235">
                  <c:v>465</c:v>
                </c:pt>
                <c:pt idx="236">
                  <c:v>464</c:v>
                </c:pt>
                <c:pt idx="237">
                  <c:v>463</c:v>
                </c:pt>
                <c:pt idx="238">
                  <c:v>462</c:v>
                </c:pt>
                <c:pt idx="239">
                  <c:v>461</c:v>
                </c:pt>
                <c:pt idx="240">
                  <c:v>460</c:v>
                </c:pt>
                <c:pt idx="241">
                  <c:v>459</c:v>
                </c:pt>
                <c:pt idx="242">
                  <c:v>458</c:v>
                </c:pt>
                <c:pt idx="243">
                  <c:v>457</c:v>
                </c:pt>
                <c:pt idx="244">
                  <c:v>456</c:v>
                </c:pt>
                <c:pt idx="245">
                  <c:v>455</c:v>
                </c:pt>
                <c:pt idx="246">
                  <c:v>454</c:v>
                </c:pt>
                <c:pt idx="247">
                  <c:v>453</c:v>
                </c:pt>
                <c:pt idx="248">
                  <c:v>452</c:v>
                </c:pt>
                <c:pt idx="249">
                  <c:v>451</c:v>
                </c:pt>
                <c:pt idx="250">
                  <c:v>450</c:v>
                </c:pt>
                <c:pt idx="251">
                  <c:v>449</c:v>
                </c:pt>
                <c:pt idx="252">
                  <c:v>448</c:v>
                </c:pt>
                <c:pt idx="253">
                  <c:v>447</c:v>
                </c:pt>
                <c:pt idx="254">
                  <c:v>446</c:v>
                </c:pt>
                <c:pt idx="255">
                  <c:v>445</c:v>
                </c:pt>
                <c:pt idx="256">
                  <c:v>444</c:v>
                </c:pt>
                <c:pt idx="257">
                  <c:v>443</c:v>
                </c:pt>
                <c:pt idx="258">
                  <c:v>442</c:v>
                </c:pt>
                <c:pt idx="259">
                  <c:v>441</c:v>
                </c:pt>
                <c:pt idx="260">
                  <c:v>440</c:v>
                </c:pt>
                <c:pt idx="261">
                  <c:v>439</c:v>
                </c:pt>
                <c:pt idx="262">
                  <c:v>438</c:v>
                </c:pt>
                <c:pt idx="263">
                  <c:v>437</c:v>
                </c:pt>
                <c:pt idx="264">
                  <c:v>436</c:v>
                </c:pt>
                <c:pt idx="265">
                  <c:v>435</c:v>
                </c:pt>
                <c:pt idx="266">
                  <c:v>434</c:v>
                </c:pt>
                <c:pt idx="267">
                  <c:v>433</c:v>
                </c:pt>
                <c:pt idx="268">
                  <c:v>432</c:v>
                </c:pt>
                <c:pt idx="269">
                  <c:v>431</c:v>
                </c:pt>
                <c:pt idx="270">
                  <c:v>430</c:v>
                </c:pt>
                <c:pt idx="271">
                  <c:v>429</c:v>
                </c:pt>
                <c:pt idx="272">
                  <c:v>428</c:v>
                </c:pt>
                <c:pt idx="273">
                  <c:v>427</c:v>
                </c:pt>
                <c:pt idx="274">
                  <c:v>426</c:v>
                </c:pt>
                <c:pt idx="275">
                  <c:v>425</c:v>
                </c:pt>
                <c:pt idx="276">
                  <c:v>424</c:v>
                </c:pt>
                <c:pt idx="277">
                  <c:v>423</c:v>
                </c:pt>
                <c:pt idx="278">
                  <c:v>422</c:v>
                </c:pt>
                <c:pt idx="279">
                  <c:v>421</c:v>
                </c:pt>
                <c:pt idx="280">
                  <c:v>420</c:v>
                </c:pt>
                <c:pt idx="281">
                  <c:v>419</c:v>
                </c:pt>
                <c:pt idx="282">
                  <c:v>418</c:v>
                </c:pt>
                <c:pt idx="283">
                  <c:v>417</c:v>
                </c:pt>
                <c:pt idx="284">
                  <c:v>416</c:v>
                </c:pt>
                <c:pt idx="285">
                  <c:v>415</c:v>
                </c:pt>
                <c:pt idx="286">
                  <c:v>414</c:v>
                </c:pt>
                <c:pt idx="287">
                  <c:v>413</c:v>
                </c:pt>
                <c:pt idx="288">
                  <c:v>412</c:v>
                </c:pt>
                <c:pt idx="289">
                  <c:v>411</c:v>
                </c:pt>
                <c:pt idx="290">
                  <c:v>410</c:v>
                </c:pt>
                <c:pt idx="291">
                  <c:v>409</c:v>
                </c:pt>
                <c:pt idx="292">
                  <c:v>408</c:v>
                </c:pt>
                <c:pt idx="293">
                  <c:v>407</c:v>
                </c:pt>
                <c:pt idx="294">
                  <c:v>406</c:v>
                </c:pt>
                <c:pt idx="295">
                  <c:v>405</c:v>
                </c:pt>
                <c:pt idx="296">
                  <c:v>404</c:v>
                </c:pt>
                <c:pt idx="297">
                  <c:v>403</c:v>
                </c:pt>
                <c:pt idx="298">
                  <c:v>402</c:v>
                </c:pt>
                <c:pt idx="299">
                  <c:v>401</c:v>
                </c:pt>
                <c:pt idx="300">
                  <c:v>400</c:v>
                </c:pt>
                <c:pt idx="301">
                  <c:v>399</c:v>
                </c:pt>
                <c:pt idx="302">
                  <c:v>398</c:v>
                </c:pt>
                <c:pt idx="303">
                  <c:v>397</c:v>
                </c:pt>
                <c:pt idx="304">
                  <c:v>396</c:v>
                </c:pt>
                <c:pt idx="305">
                  <c:v>395</c:v>
                </c:pt>
                <c:pt idx="306">
                  <c:v>394</c:v>
                </c:pt>
                <c:pt idx="307">
                  <c:v>393</c:v>
                </c:pt>
                <c:pt idx="308">
                  <c:v>392</c:v>
                </c:pt>
                <c:pt idx="309">
                  <c:v>391</c:v>
                </c:pt>
                <c:pt idx="310">
                  <c:v>390</c:v>
                </c:pt>
                <c:pt idx="311">
                  <c:v>389</c:v>
                </c:pt>
                <c:pt idx="312">
                  <c:v>388</c:v>
                </c:pt>
                <c:pt idx="313">
                  <c:v>387</c:v>
                </c:pt>
                <c:pt idx="314">
                  <c:v>386</c:v>
                </c:pt>
                <c:pt idx="315">
                  <c:v>385</c:v>
                </c:pt>
                <c:pt idx="316">
                  <c:v>384</c:v>
                </c:pt>
                <c:pt idx="317">
                  <c:v>383</c:v>
                </c:pt>
                <c:pt idx="318">
                  <c:v>382</c:v>
                </c:pt>
                <c:pt idx="319">
                  <c:v>381</c:v>
                </c:pt>
                <c:pt idx="320">
                  <c:v>380</c:v>
                </c:pt>
                <c:pt idx="321">
                  <c:v>379</c:v>
                </c:pt>
                <c:pt idx="322">
                  <c:v>378</c:v>
                </c:pt>
                <c:pt idx="323">
                  <c:v>377</c:v>
                </c:pt>
                <c:pt idx="324">
                  <c:v>376</c:v>
                </c:pt>
                <c:pt idx="325">
                  <c:v>375</c:v>
                </c:pt>
                <c:pt idx="326">
                  <c:v>374</c:v>
                </c:pt>
                <c:pt idx="327">
                  <c:v>373</c:v>
                </c:pt>
                <c:pt idx="328">
                  <c:v>372</c:v>
                </c:pt>
                <c:pt idx="329">
                  <c:v>371</c:v>
                </c:pt>
                <c:pt idx="330">
                  <c:v>370</c:v>
                </c:pt>
                <c:pt idx="331">
                  <c:v>369</c:v>
                </c:pt>
                <c:pt idx="332">
                  <c:v>368</c:v>
                </c:pt>
                <c:pt idx="333">
                  <c:v>367</c:v>
                </c:pt>
                <c:pt idx="334">
                  <c:v>366</c:v>
                </c:pt>
                <c:pt idx="335">
                  <c:v>365</c:v>
                </c:pt>
                <c:pt idx="336">
                  <c:v>364</c:v>
                </c:pt>
                <c:pt idx="337">
                  <c:v>363</c:v>
                </c:pt>
                <c:pt idx="338">
                  <c:v>362</c:v>
                </c:pt>
                <c:pt idx="339">
                  <c:v>361</c:v>
                </c:pt>
                <c:pt idx="340">
                  <c:v>360</c:v>
                </c:pt>
                <c:pt idx="341">
                  <c:v>359</c:v>
                </c:pt>
                <c:pt idx="342">
                  <c:v>358</c:v>
                </c:pt>
                <c:pt idx="343">
                  <c:v>357</c:v>
                </c:pt>
                <c:pt idx="344">
                  <c:v>356</c:v>
                </c:pt>
                <c:pt idx="345">
                  <c:v>355</c:v>
                </c:pt>
                <c:pt idx="346">
                  <c:v>354</c:v>
                </c:pt>
                <c:pt idx="347">
                  <c:v>353</c:v>
                </c:pt>
                <c:pt idx="348">
                  <c:v>352</c:v>
                </c:pt>
                <c:pt idx="349">
                  <c:v>351</c:v>
                </c:pt>
                <c:pt idx="350">
                  <c:v>350</c:v>
                </c:pt>
              </c:numCache>
            </c:numRef>
          </c:xVal>
          <c:yVal>
            <c:numRef>
              <c:f>'Low concentration'!$E$55:$E$405</c:f>
              <c:numCache>
                <c:formatCode>General</c:formatCode>
                <c:ptCount val="351"/>
                <c:pt idx="0">
                  <c:v>55.025342790000046</c:v>
                </c:pt>
                <c:pt idx="1">
                  <c:v>55.232224560000049</c:v>
                </c:pt>
                <c:pt idx="2">
                  <c:v>55.490174100000047</c:v>
                </c:pt>
                <c:pt idx="3">
                  <c:v>55.708217010000055</c:v>
                </c:pt>
                <c:pt idx="4">
                  <c:v>55.991481420000049</c:v>
                </c:pt>
                <c:pt idx="5">
                  <c:v>56.155061400000051</c:v>
                </c:pt>
                <c:pt idx="6">
                  <c:v>56.322656400000056</c:v>
                </c:pt>
                <c:pt idx="7">
                  <c:v>56.396051340000049</c:v>
                </c:pt>
                <c:pt idx="8">
                  <c:v>56.408885820000052</c:v>
                </c:pt>
                <c:pt idx="9">
                  <c:v>56.372741340000054</c:v>
                </c:pt>
                <c:pt idx="10">
                  <c:v>56.186755260000048</c:v>
                </c:pt>
                <c:pt idx="11">
                  <c:v>55.897706490000047</c:v>
                </c:pt>
                <c:pt idx="12">
                  <c:v>55.472764860000048</c:v>
                </c:pt>
                <c:pt idx="13">
                  <c:v>54.903054690000047</c:v>
                </c:pt>
                <c:pt idx="14">
                  <c:v>54.226593660000049</c:v>
                </c:pt>
                <c:pt idx="15">
                  <c:v>53.405253780000052</c:v>
                </c:pt>
                <c:pt idx="16">
                  <c:v>52.586372820000044</c:v>
                </c:pt>
                <c:pt idx="17">
                  <c:v>51.741762090000044</c:v>
                </c:pt>
                <c:pt idx="18">
                  <c:v>50.890436580000049</c:v>
                </c:pt>
                <c:pt idx="19">
                  <c:v>50.130124980000041</c:v>
                </c:pt>
                <c:pt idx="20">
                  <c:v>49.463318190000045</c:v>
                </c:pt>
                <c:pt idx="21">
                  <c:v>48.834671400000047</c:v>
                </c:pt>
                <c:pt idx="22">
                  <c:v>48.340428000000045</c:v>
                </c:pt>
                <c:pt idx="23">
                  <c:v>47.823799320000042</c:v>
                </c:pt>
                <c:pt idx="24">
                  <c:v>47.328583830000042</c:v>
                </c:pt>
                <c:pt idx="25">
                  <c:v>46.865411190000039</c:v>
                </c:pt>
                <c:pt idx="26">
                  <c:v>46.403853570000045</c:v>
                </c:pt>
                <c:pt idx="27">
                  <c:v>45.85952130000004</c:v>
                </c:pt>
                <c:pt idx="28">
                  <c:v>45.361920870000034</c:v>
                </c:pt>
                <c:pt idx="29">
                  <c:v>44.838094830000038</c:v>
                </c:pt>
                <c:pt idx="30">
                  <c:v>44.320068810000038</c:v>
                </c:pt>
                <c:pt idx="31">
                  <c:v>43.838574990000033</c:v>
                </c:pt>
                <c:pt idx="32">
                  <c:v>43.349248800000041</c:v>
                </c:pt>
                <c:pt idx="33">
                  <c:v>42.978484740000042</c:v>
                </c:pt>
                <c:pt idx="34">
                  <c:v>42.638445210000036</c:v>
                </c:pt>
                <c:pt idx="35">
                  <c:v>42.378243570000038</c:v>
                </c:pt>
                <c:pt idx="36">
                  <c:v>42.214013820000041</c:v>
                </c:pt>
                <c:pt idx="37">
                  <c:v>42.099227820000038</c:v>
                </c:pt>
                <c:pt idx="38">
                  <c:v>42.087528270000043</c:v>
                </c:pt>
                <c:pt idx="39">
                  <c:v>42.147444750000041</c:v>
                </c:pt>
                <c:pt idx="40">
                  <c:v>42.236612160000035</c:v>
                </c:pt>
                <c:pt idx="41">
                  <c:v>42.373066170000037</c:v>
                </c:pt>
                <c:pt idx="42">
                  <c:v>42.539839320000041</c:v>
                </c:pt>
                <c:pt idx="43">
                  <c:v>42.710930130000037</c:v>
                </c:pt>
                <c:pt idx="44">
                  <c:v>42.900277830000036</c:v>
                </c:pt>
                <c:pt idx="45">
                  <c:v>43.046320920000035</c:v>
                </c:pt>
                <c:pt idx="46">
                  <c:v>43.145537070000039</c:v>
                </c:pt>
                <c:pt idx="47">
                  <c:v>43.217257500000038</c:v>
                </c:pt>
                <c:pt idx="48">
                  <c:v>43.240218180000035</c:v>
                </c:pt>
                <c:pt idx="49">
                  <c:v>43.18122465000004</c:v>
                </c:pt>
                <c:pt idx="50">
                  <c:v>43.135169190000035</c:v>
                </c:pt>
                <c:pt idx="51">
                  <c:v>43.112874780000041</c:v>
                </c:pt>
                <c:pt idx="52">
                  <c:v>43.101505890000041</c:v>
                </c:pt>
                <c:pt idx="53">
                  <c:v>43.097051520000036</c:v>
                </c:pt>
                <c:pt idx="54">
                  <c:v>43.140810510000037</c:v>
                </c:pt>
                <c:pt idx="55">
                  <c:v>43.233844710000042</c:v>
                </c:pt>
                <c:pt idx="56">
                  <c:v>43.368193710000043</c:v>
                </c:pt>
                <c:pt idx="57">
                  <c:v>43.513949790000041</c:v>
                </c:pt>
                <c:pt idx="58">
                  <c:v>43.681920090000034</c:v>
                </c:pt>
                <c:pt idx="59">
                  <c:v>43.880558790000038</c:v>
                </c:pt>
                <c:pt idx="60">
                  <c:v>44.081732070000037</c:v>
                </c:pt>
                <c:pt idx="61">
                  <c:v>44.279563080000038</c:v>
                </c:pt>
                <c:pt idx="62">
                  <c:v>44.474661660000038</c:v>
                </c:pt>
                <c:pt idx="63">
                  <c:v>44.672916720000046</c:v>
                </c:pt>
                <c:pt idx="64">
                  <c:v>44.83408314000004</c:v>
                </c:pt>
                <c:pt idx="65">
                  <c:v>44.981117070000039</c:v>
                </c:pt>
                <c:pt idx="66">
                  <c:v>45.138142050000035</c:v>
                </c:pt>
                <c:pt idx="67">
                  <c:v>45.298532160000043</c:v>
                </c:pt>
                <c:pt idx="68">
                  <c:v>45.390338250000042</c:v>
                </c:pt>
                <c:pt idx="69">
                  <c:v>45.504119550000041</c:v>
                </c:pt>
                <c:pt idx="70">
                  <c:v>45.581889840000045</c:v>
                </c:pt>
                <c:pt idx="71">
                  <c:v>45.668635470000041</c:v>
                </c:pt>
                <c:pt idx="72">
                  <c:v>45.743806320000047</c:v>
                </c:pt>
                <c:pt idx="73">
                  <c:v>45.792417870000044</c:v>
                </c:pt>
                <c:pt idx="74">
                  <c:v>45.860399370000039</c:v>
                </c:pt>
                <c:pt idx="75">
                  <c:v>45.89481633000004</c:v>
                </c:pt>
                <c:pt idx="76">
                  <c:v>45.954945690000045</c:v>
                </c:pt>
                <c:pt idx="77">
                  <c:v>46.007940210000044</c:v>
                </c:pt>
                <c:pt idx="78">
                  <c:v>46.046442150000047</c:v>
                </c:pt>
                <c:pt idx="79">
                  <c:v>46.079132250000036</c:v>
                </c:pt>
                <c:pt idx="80">
                  <c:v>46.114673640000042</c:v>
                </c:pt>
                <c:pt idx="81">
                  <c:v>46.16670093000004</c:v>
                </c:pt>
                <c:pt idx="82">
                  <c:v>46.247813400000041</c:v>
                </c:pt>
                <c:pt idx="83">
                  <c:v>46.277763720000038</c:v>
                </c:pt>
                <c:pt idx="84">
                  <c:v>46.331466630000044</c:v>
                </c:pt>
                <c:pt idx="85">
                  <c:v>46.389534990000044</c:v>
                </c:pt>
                <c:pt idx="86">
                  <c:v>46.430635890000048</c:v>
                </c:pt>
                <c:pt idx="87">
                  <c:v>46.486581570000041</c:v>
                </c:pt>
                <c:pt idx="88">
                  <c:v>46.558047090000045</c:v>
                </c:pt>
                <c:pt idx="89">
                  <c:v>46.662914460000039</c:v>
                </c:pt>
                <c:pt idx="90">
                  <c:v>46.725341820000047</c:v>
                </c:pt>
                <c:pt idx="91">
                  <c:v>46.813338450000046</c:v>
                </c:pt>
                <c:pt idx="92">
                  <c:v>46.893685620000042</c:v>
                </c:pt>
                <c:pt idx="93">
                  <c:v>46.966065000000043</c:v>
                </c:pt>
                <c:pt idx="94">
                  <c:v>47.05331886000004</c:v>
                </c:pt>
                <c:pt idx="95">
                  <c:v>47.14336905000004</c:v>
                </c:pt>
                <c:pt idx="96">
                  <c:v>47.231229420000041</c:v>
                </c:pt>
                <c:pt idx="97">
                  <c:v>47.337383400000043</c:v>
                </c:pt>
                <c:pt idx="98">
                  <c:v>47.420653740000041</c:v>
                </c:pt>
                <c:pt idx="99">
                  <c:v>47.52191214000004</c:v>
                </c:pt>
                <c:pt idx="100">
                  <c:v>47.611823820000041</c:v>
                </c:pt>
                <c:pt idx="101">
                  <c:v>47.687652480000047</c:v>
                </c:pt>
                <c:pt idx="102">
                  <c:v>47.789783850000042</c:v>
                </c:pt>
                <c:pt idx="103">
                  <c:v>47.894117700000038</c:v>
                </c:pt>
                <c:pt idx="104">
                  <c:v>47.930455290000047</c:v>
                </c:pt>
                <c:pt idx="105">
                  <c:v>48.025171140000047</c:v>
                </c:pt>
                <c:pt idx="106">
                  <c:v>48.093964230000047</c:v>
                </c:pt>
                <c:pt idx="107">
                  <c:v>48.17814942000004</c:v>
                </c:pt>
                <c:pt idx="108">
                  <c:v>48.237630060000043</c:v>
                </c:pt>
                <c:pt idx="109">
                  <c:v>48.311914440000045</c:v>
                </c:pt>
                <c:pt idx="110">
                  <c:v>48.349594410000044</c:v>
                </c:pt>
                <c:pt idx="111">
                  <c:v>48.426653460000047</c:v>
                </c:pt>
                <c:pt idx="112">
                  <c:v>48.479159640000042</c:v>
                </c:pt>
                <c:pt idx="113">
                  <c:v>48.575252160000041</c:v>
                </c:pt>
                <c:pt idx="114">
                  <c:v>48.630715560000041</c:v>
                </c:pt>
                <c:pt idx="115">
                  <c:v>48.704005590000037</c:v>
                </c:pt>
                <c:pt idx="116">
                  <c:v>48.777553320000038</c:v>
                </c:pt>
                <c:pt idx="117">
                  <c:v>48.874973250000039</c:v>
                </c:pt>
                <c:pt idx="118">
                  <c:v>48.904364880000045</c:v>
                </c:pt>
                <c:pt idx="119">
                  <c:v>49.011433080000046</c:v>
                </c:pt>
                <c:pt idx="120">
                  <c:v>49.096143840000039</c:v>
                </c:pt>
                <c:pt idx="121">
                  <c:v>49.145836410000044</c:v>
                </c:pt>
                <c:pt idx="122">
                  <c:v>49.255914390000044</c:v>
                </c:pt>
                <c:pt idx="123">
                  <c:v>49.312399500000048</c:v>
                </c:pt>
                <c:pt idx="124">
                  <c:v>49.391855550000045</c:v>
                </c:pt>
                <c:pt idx="125">
                  <c:v>49.47555912000005</c:v>
                </c:pt>
                <c:pt idx="126">
                  <c:v>49.56415497000004</c:v>
                </c:pt>
                <c:pt idx="127">
                  <c:v>49.665151890000047</c:v>
                </c:pt>
                <c:pt idx="128">
                  <c:v>49.739101320000039</c:v>
                </c:pt>
                <c:pt idx="129">
                  <c:v>49.850903610000046</c:v>
                </c:pt>
                <c:pt idx="130">
                  <c:v>49.93675923000005</c:v>
                </c:pt>
                <c:pt idx="131">
                  <c:v>50.049198960000048</c:v>
                </c:pt>
                <c:pt idx="132">
                  <c:v>50.166470820000043</c:v>
                </c:pt>
                <c:pt idx="133">
                  <c:v>50.264039700000048</c:v>
                </c:pt>
                <c:pt idx="134">
                  <c:v>50.404545930000047</c:v>
                </c:pt>
                <c:pt idx="135">
                  <c:v>50.508583530000045</c:v>
                </c:pt>
                <c:pt idx="136">
                  <c:v>50.624225820000042</c:v>
                </c:pt>
                <c:pt idx="137">
                  <c:v>50.744091060000045</c:v>
                </c:pt>
                <c:pt idx="138">
                  <c:v>50.907842730000048</c:v>
                </c:pt>
                <c:pt idx="139">
                  <c:v>51.033277620000042</c:v>
                </c:pt>
                <c:pt idx="140">
                  <c:v>51.153882120000048</c:v>
                </c:pt>
                <c:pt idx="141">
                  <c:v>51.243650910000049</c:v>
                </c:pt>
                <c:pt idx="142">
                  <c:v>51.365563380000047</c:v>
                </c:pt>
                <c:pt idx="143">
                  <c:v>51.496600380000046</c:v>
                </c:pt>
                <c:pt idx="144">
                  <c:v>51.604496310000044</c:v>
                </c:pt>
                <c:pt idx="145">
                  <c:v>51.717687180000048</c:v>
                </c:pt>
                <c:pt idx="146">
                  <c:v>51.860508360000047</c:v>
                </c:pt>
                <c:pt idx="147">
                  <c:v>51.967964310000042</c:v>
                </c:pt>
                <c:pt idx="148">
                  <c:v>52.110415800000048</c:v>
                </c:pt>
                <c:pt idx="149">
                  <c:v>52.186158540000051</c:v>
                </c:pt>
                <c:pt idx="150">
                  <c:v>52.317498840000042</c:v>
                </c:pt>
                <c:pt idx="151">
                  <c:v>52.450017300000049</c:v>
                </c:pt>
                <c:pt idx="152">
                  <c:v>52.573172130000046</c:v>
                </c:pt>
                <c:pt idx="153">
                  <c:v>52.646727450000043</c:v>
                </c:pt>
                <c:pt idx="154">
                  <c:v>52.761124080000052</c:v>
                </c:pt>
                <c:pt idx="155">
                  <c:v>52.872403380000044</c:v>
                </c:pt>
                <c:pt idx="156">
                  <c:v>52.997402550000047</c:v>
                </c:pt>
                <c:pt idx="157">
                  <c:v>53.12059224000005</c:v>
                </c:pt>
                <c:pt idx="158">
                  <c:v>53.209116720000047</c:v>
                </c:pt>
                <c:pt idx="159">
                  <c:v>53.365417830000041</c:v>
                </c:pt>
                <c:pt idx="160">
                  <c:v>53.486210070000048</c:v>
                </c:pt>
                <c:pt idx="161">
                  <c:v>53.609320740000051</c:v>
                </c:pt>
                <c:pt idx="162">
                  <c:v>53.718277290000053</c:v>
                </c:pt>
                <c:pt idx="163">
                  <c:v>53.833990620000044</c:v>
                </c:pt>
                <c:pt idx="164">
                  <c:v>53.949275100000051</c:v>
                </c:pt>
                <c:pt idx="165">
                  <c:v>54.056850300000043</c:v>
                </c:pt>
                <c:pt idx="166">
                  <c:v>54.200075520000048</c:v>
                </c:pt>
                <c:pt idx="167">
                  <c:v>54.325374570000044</c:v>
                </c:pt>
                <c:pt idx="168">
                  <c:v>54.447855540000049</c:v>
                </c:pt>
                <c:pt idx="169">
                  <c:v>54.599398050000048</c:v>
                </c:pt>
                <c:pt idx="170">
                  <c:v>54.72668307000005</c:v>
                </c:pt>
                <c:pt idx="171">
                  <c:v>54.862098210000049</c:v>
                </c:pt>
                <c:pt idx="172">
                  <c:v>55.008505140000047</c:v>
                </c:pt>
                <c:pt idx="173">
                  <c:v>55.126581750000049</c:v>
                </c:pt>
                <c:pt idx="174">
                  <c:v>55.232615190000047</c:v>
                </c:pt>
                <c:pt idx="175">
                  <c:v>55.386400050000049</c:v>
                </c:pt>
                <c:pt idx="176">
                  <c:v>55.508155470000048</c:v>
                </c:pt>
                <c:pt idx="177">
                  <c:v>55.656979230000054</c:v>
                </c:pt>
                <c:pt idx="178">
                  <c:v>55.775413110000052</c:v>
                </c:pt>
                <c:pt idx="179">
                  <c:v>55.887376440000047</c:v>
                </c:pt>
                <c:pt idx="180">
                  <c:v>55.993747380000045</c:v>
                </c:pt>
                <c:pt idx="181">
                  <c:v>56.074938630000048</c:v>
                </c:pt>
                <c:pt idx="182">
                  <c:v>56.181631890000048</c:v>
                </c:pt>
                <c:pt idx="183">
                  <c:v>56.271697980000049</c:v>
                </c:pt>
                <c:pt idx="184">
                  <c:v>56.332139880000049</c:v>
                </c:pt>
                <c:pt idx="185">
                  <c:v>56.388329430000049</c:v>
                </c:pt>
                <c:pt idx="186">
                  <c:v>56.469938430000049</c:v>
                </c:pt>
                <c:pt idx="187">
                  <c:v>56.507387010000052</c:v>
                </c:pt>
                <c:pt idx="188">
                  <c:v>56.529117150000047</c:v>
                </c:pt>
                <c:pt idx="189">
                  <c:v>56.530237680000049</c:v>
                </c:pt>
                <c:pt idx="190">
                  <c:v>56.520146880000048</c:v>
                </c:pt>
                <c:pt idx="191">
                  <c:v>56.511047010000055</c:v>
                </c:pt>
                <c:pt idx="192">
                  <c:v>56.454177570000049</c:v>
                </c:pt>
                <c:pt idx="193">
                  <c:v>56.391998100000052</c:v>
                </c:pt>
                <c:pt idx="194">
                  <c:v>56.343254700000053</c:v>
                </c:pt>
                <c:pt idx="195">
                  <c:v>56.235797220000052</c:v>
                </c:pt>
                <c:pt idx="196">
                  <c:v>56.136228870000046</c:v>
                </c:pt>
                <c:pt idx="197">
                  <c:v>56.030976180000053</c:v>
                </c:pt>
                <c:pt idx="198">
                  <c:v>55.892311230000047</c:v>
                </c:pt>
                <c:pt idx="199">
                  <c:v>55.745554770000055</c:v>
                </c:pt>
                <c:pt idx="200">
                  <c:v>55.59951522000005</c:v>
                </c:pt>
                <c:pt idx="201">
                  <c:v>55.412672130000054</c:v>
                </c:pt>
                <c:pt idx="202">
                  <c:v>55.221264090000048</c:v>
                </c:pt>
                <c:pt idx="203">
                  <c:v>55.038267510000047</c:v>
                </c:pt>
                <c:pt idx="204">
                  <c:v>54.847383780000051</c:v>
                </c:pt>
                <c:pt idx="205">
                  <c:v>54.66349203000005</c:v>
                </c:pt>
                <c:pt idx="206">
                  <c:v>54.478272270000048</c:v>
                </c:pt>
                <c:pt idx="207">
                  <c:v>54.266598480000049</c:v>
                </c:pt>
                <c:pt idx="208">
                  <c:v>54.081742410000047</c:v>
                </c:pt>
                <c:pt idx="209">
                  <c:v>53.871823470000045</c:v>
                </c:pt>
                <c:pt idx="210">
                  <c:v>53.651922480000046</c:v>
                </c:pt>
                <c:pt idx="211">
                  <c:v>53.479876740000044</c:v>
                </c:pt>
                <c:pt idx="212">
                  <c:v>53.332600470000052</c:v>
                </c:pt>
                <c:pt idx="213">
                  <c:v>53.15519502000005</c:v>
                </c:pt>
                <c:pt idx="214">
                  <c:v>53.004954210000051</c:v>
                </c:pt>
                <c:pt idx="215">
                  <c:v>52.862426400000047</c:v>
                </c:pt>
                <c:pt idx="216">
                  <c:v>52.747136310000045</c:v>
                </c:pt>
                <c:pt idx="217">
                  <c:v>52.663972590000043</c:v>
                </c:pt>
                <c:pt idx="218">
                  <c:v>52.586199240000042</c:v>
                </c:pt>
                <c:pt idx="219">
                  <c:v>52.50871377000005</c:v>
                </c:pt>
                <c:pt idx="220">
                  <c:v>52.465356990000046</c:v>
                </c:pt>
                <c:pt idx="221">
                  <c:v>52.380076440000046</c:v>
                </c:pt>
                <c:pt idx="222">
                  <c:v>52.314504030000045</c:v>
                </c:pt>
                <c:pt idx="223">
                  <c:v>52.26377721000005</c:v>
                </c:pt>
                <c:pt idx="224">
                  <c:v>52.209935970000046</c:v>
                </c:pt>
                <c:pt idx="225">
                  <c:v>52.172439750000052</c:v>
                </c:pt>
                <c:pt idx="226">
                  <c:v>52.120271760000044</c:v>
                </c:pt>
                <c:pt idx="227">
                  <c:v>52.074992640000048</c:v>
                </c:pt>
                <c:pt idx="228">
                  <c:v>52.014535170000045</c:v>
                </c:pt>
                <c:pt idx="229">
                  <c:v>51.989283120000046</c:v>
                </c:pt>
                <c:pt idx="230">
                  <c:v>51.961951290000044</c:v>
                </c:pt>
                <c:pt idx="231">
                  <c:v>51.937625610000048</c:v>
                </c:pt>
                <c:pt idx="232">
                  <c:v>51.953623830000041</c:v>
                </c:pt>
                <c:pt idx="233">
                  <c:v>51.897417450000049</c:v>
                </c:pt>
                <c:pt idx="234">
                  <c:v>51.920593080000046</c:v>
                </c:pt>
                <c:pt idx="235">
                  <c:v>51.925626480000048</c:v>
                </c:pt>
                <c:pt idx="236">
                  <c:v>51.922910640000048</c:v>
                </c:pt>
                <c:pt idx="237">
                  <c:v>51.947669760000046</c:v>
                </c:pt>
                <c:pt idx="238">
                  <c:v>51.947357370000049</c:v>
                </c:pt>
                <c:pt idx="239">
                  <c:v>52.017103890000051</c:v>
                </c:pt>
                <c:pt idx="240">
                  <c:v>51.994281000000051</c:v>
                </c:pt>
                <c:pt idx="241">
                  <c:v>52.056456240000045</c:v>
                </c:pt>
                <c:pt idx="242">
                  <c:v>52.119048030000044</c:v>
                </c:pt>
                <c:pt idx="243">
                  <c:v>52.130417190000053</c:v>
                </c:pt>
                <c:pt idx="244">
                  <c:v>52.147602300000045</c:v>
                </c:pt>
                <c:pt idx="245">
                  <c:v>52.175596890000044</c:v>
                </c:pt>
                <c:pt idx="246">
                  <c:v>52.188943560000048</c:v>
                </c:pt>
                <c:pt idx="247">
                  <c:v>52.164215160000047</c:v>
                </c:pt>
                <c:pt idx="248">
                  <c:v>52.103677560000044</c:v>
                </c:pt>
                <c:pt idx="249">
                  <c:v>52.053085950000046</c:v>
                </c:pt>
                <c:pt idx="250">
                  <c:v>51.951249870000048</c:v>
                </c:pt>
                <c:pt idx="251">
                  <c:v>51.775900410000048</c:v>
                </c:pt>
                <c:pt idx="252">
                  <c:v>51.553361100000046</c:v>
                </c:pt>
                <c:pt idx="253">
                  <c:v>51.332024970000049</c:v>
                </c:pt>
                <c:pt idx="254">
                  <c:v>51.040164540000042</c:v>
                </c:pt>
                <c:pt idx="255">
                  <c:v>50.746470120000048</c:v>
                </c:pt>
                <c:pt idx="256">
                  <c:v>50.460749280000044</c:v>
                </c:pt>
                <c:pt idx="257">
                  <c:v>50.123007300000047</c:v>
                </c:pt>
                <c:pt idx="258">
                  <c:v>49.824610170000049</c:v>
                </c:pt>
                <c:pt idx="259">
                  <c:v>49.501795770000044</c:v>
                </c:pt>
                <c:pt idx="260">
                  <c:v>49.181064180000043</c:v>
                </c:pt>
                <c:pt idx="261">
                  <c:v>48.927723570000047</c:v>
                </c:pt>
                <c:pt idx="262">
                  <c:v>48.637290990000039</c:v>
                </c:pt>
                <c:pt idx="263">
                  <c:v>48.409807140000041</c:v>
                </c:pt>
                <c:pt idx="264">
                  <c:v>48.171443040000042</c:v>
                </c:pt>
                <c:pt idx="265">
                  <c:v>47.95319985000004</c:v>
                </c:pt>
                <c:pt idx="266">
                  <c:v>47.719211400000042</c:v>
                </c:pt>
                <c:pt idx="267">
                  <c:v>47.619558780000041</c:v>
                </c:pt>
                <c:pt idx="268">
                  <c:v>47.448528150000037</c:v>
                </c:pt>
                <c:pt idx="269">
                  <c:v>47.345953560000048</c:v>
                </c:pt>
                <c:pt idx="270">
                  <c:v>47.279289540000043</c:v>
                </c:pt>
                <c:pt idx="271">
                  <c:v>47.195429760000046</c:v>
                </c:pt>
                <c:pt idx="272">
                  <c:v>47.158604880000041</c:v>
                </c:pt>
                <c:pt idx="273">
                  <c:v>47.110108290000042</c:v>
                </c:pt>
                <c:pt idx="274">
                  <c:v>47.097741720000037</c:v>
                </c:pt>
                <c:pt idx="275">
                  <c:v>47.076470010000037</c:v>
                </c:pt>
                <c:pt idx="276">
                  <c:v>47.051690850000043</c:v>
                </c:pt>
                <c:pt idx="277">
                  <c:v>47.08284240000004</c:v>
                </c:pt>
                <c:pt idx="278">
                  <c:v>47.048624640000043</c:v>
                </c:pt>
                <c:pt idx="279">
                  <c:v>47.007148800000046</c:v>
                </c:pt>
                <c:pt idx="280">
                  <c:v>46.958493330000039</c:v>
                </c:pt>
                <c:pt idx="281">
                  <c:v>46.882288560000042</c:v>
                </c:pt>
                <c:pt idx="282">
                  <c:v>46.844285820000046</c:v>
                </c:pt>
                <c:pt idx="283">
                  <c:v>46.820650500000042</c:v>
                </c:pt>
                <c:pt idx="284">
                  <c:v>46.815722970000039</c:v>
                </c:pt>
                <c:pt idx="285">
                  <c:v>46.698532800000045</c:v>
                </c:pt>
                <c:pt idx="286">
                  <c:v>46.686458730000041</c:v>
                </c:pt>
                <c:pt idx="287">
                  <c:v>46.613650050000039</c:v>
                </c:pt>
                <c:pt idx="288">
                  <c:v>46.603108200000044</c:v>
                </c:pt>
                <c:pt idx="289">
                  <c:v>46.649158350000043</c:v>
                </c:pt>
                <c:pt idx="290">
                  <c:v>46.61247939000004</c:v>
                </c:pt>
                <c:pt idx="291">
                  <c:v>46.647917940000042</c:v>
                </c:pt>
                <c:pt idx="292">
                  <c:v>46.677996780000043</c:v>
                </c:pt>
                <c:pt idx="293">
                  <c:v>46.721842500000037</c:v>
                </c:pt>
                <c:pt idx="294">
                  <c:v>46.757429910000042</c:v>
                </c:pt>
                <c:pt idx="295">
                  <c:v>46.864838490000039</c:v>
                </c:pt>
                <c:pt idx="296">
                  <c:v>46.981850310000041</c:v>
                </c:pt>
                <c:pt idx="297">
                  <c:v>47.092744830000044</c:v>
                </c:pt>
                <c:pt idx="298">
                  <c:v>47.176831350000036</c:v>
                </c:pt>
                <c:pt idx="299">
                  <c:v>47.284648830000037</c:v>
                </c:pt>
                <c:pt idx="300">
                  <c:v>47.380442490000043</c:v>
                </c:pt>
                <c:pt idx="301">
                  <c:v>47.501581020000046</c:v>
                </c:pt>
                <c:pt idx="302">
                  <c:v>47.673760560000041</c:v>
                </c:pt>
                <c:pt idx="303">
                  <c:v>47.73477696000004</c:v>
                </c:pt>
                <c:pt idx="304">
                  <c:v>47.851466700000046</c:v>
                </c:pt>
                <c:pt idx="305">
                  <c:v>47.927555130000044</c:v>
                </c:pt>
                <c:pt idx="306">
                  <c:v>48.004478940000041</c:v>
                </c:pt>
                <c:pt idx="307">
                  <c:v>48.095724990000043</c:v>
                </c:pt>
                <c:pt idx="308">
                  <c:v>48.185700360000041</c:v>
                </c:pt>
                <c:pt idx="309">
                  <c:v>48.250247340000044</c:v>
                </c:pt>
                <c:pt idx="310">
                  <c:v>48.296650800000037</c:v>
                </c:pt>
                <c:pt idx="311">
                  <c:v>48.349507110000047</c:v>
                </c:pt>
                <c:pt idx="312">
                  <c:v>48.40737048000004</c:v>
                </c:pt>
                <c:pt idx="313">
                  <c:v>48.480105150000043</c:v>
                </c:pt>
                <c:pt idx="314">
                  <c:v>48.470358150000045</c:v>
                </c:pt>
                <c:pt idx="315">
                  <c:v>48.507294870000038</c:v>
                </c:pt>
                <c:pt idx="316">
                  <c:v>48.573111990000044</c:v>
                </c:pt>
                <c:pt idx="317">
                  <c:v>48.532819020000041</c:v>
                </c:pt>
                <c:pt idx="318">
                  <c:v>48.647240910000043</c:v>
                </c:pt>
                <c:pt idx="319">
                  <c:v>48.663054930000044</c:v>
                </c:pt>
                <c:pt idx="320">
                  <c:v>48.713118300000048</c:v>
                </c:pt>
                <c:pt idx="321">
                  <c:v>48.695506020000046</c:v>
                </c:pt>
                <c:pt idx="322">
                  <c:v>48.754059810000044</c:v>
                </c:pt>
                <c:pt idx="323">
                  <c:v>48.837000840000044</c:v>
                </c:pt>
                <c:pt idx="324">
                  <c:v>48.911339580000039</c:v>
                </c:pt>
                <c:pt idx="325">
                  <c:v>48.910711620000043</c:v>
                </c:pt>
                <c:pt idx="326">
                  <c:v>49.076846490000044</c:v>
                </c:pt>
                <c:pt idx="327">
                  <c:v>49.122500400000042</c:v>
                </c:pt>
                <c:pt idx="328">
                  <c:v>49.208307300000044</c:v>
                </c:pt>
                <c:pt idx="329">
                  <c:v>49.308956550000048</c:v>
                </c:pt>
                <c:pt idx="330">
                  <c:v>49.384160820000041</c:v>
                </c:pt>
                <c:pt idx="331">
                  <c:v>49.46565096000004</c:v>
                </c:pt>
                <c:pt idx="332">
                  <c:v>49.562936400000048</c:v>
                </c:pt>
                <c:pt idx="333">
                  <c:v>49.691715810000048</c:v>
                </c:pt>
                <c:pt idx="334">
                  <c:v>49.719547860000041</c:v>
                </c:pt>
                <c:pt idx="335">
                  <c:v>49.809432270000045</c:v>
                </c:pt>
                <c:pt idx="336">
                  <c:v>49.887086970000041</c:v>
                </c:pt>
                <c:pt idx="337">
                  <c:v>50.001604920000048</c:v>
                </c:pt>
                <c:pt idx="338">
                  <c:v>50.150811540000042</c:v>
                </c:pt>
                <c:pt idx="339">
                  <c:v>50.219049510000048</c:v>
                </c:pt>
                <c:pt idx="340">
                  <c:v>50.25491856000005</c:v>
                </c:pt>
                <c:pt idx="341">
                  <c:v>50.400440850000045</c:v>
                </c:pt>
                <c:pt idx="342">
                  <c:v>50.488000560000046</c:v>
                </c:pt>
                <c:pt idx="343">
                  <c:v>50.576059800000046</c:v>
                </c:pt>
                <c:pt idx="344">
                  <c:v>50.703268560000048</c:v>
                </c:pt>
                <c:pt idx="345">
                  <c:v>50.801037780000044</c:v>
                </c:pt>
                <c:pt idx="346">
                  <c:v>50.823936930000045</c:v>
                </c:pt>
                <c:pt idx="347">
                  <c:v>50.945812110000048</c:v>
                </c:pt>
                <c:pt idx="348">
                  <c:v>51.094597680000049</c:v>
                </c:pt>
                <c:pt idx="349">
                  <c:v>51.139999770000045</c:v>
                </c:pt>
                <c:pt idx="350">
                  <c:v>51.156217770000048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EFA-44CF-ACC4-FD77D2289AD2}"/>
            </c:ext>
          </c:extLst>
        </c:ser>
        <c:ser>
          <c:idx val="0"/>
          <c:order val="1"/>
          <c:tx>
            <c:v/>
          </c:tx>
          <c:spPr>
            <a:ln w="12700">
              <a:solidFill>
                <a:schemeClr val="tx1"/>
              </a:solidFill>
            </a:ln>
            <a:effectLst/>
          </c:spPr>
          <c:marker>
            <c:symbol val="circle"/>
            <c:size val="6"/>
            <c:spPr>
              <a:noFill/>
              <a:ln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</c:errBars>
          <c:xVal>
            <c:numRef>
              <c:f>Dilution5_quartz!$A$9:$A$39</c:f>
              <c:numCache>
                <c:formatCode>General</c:formatCode>
                <c:ptCount val="31"/>
                <c:pt idx="0">
                  <c:v>700</c:v>
                </c:pt>
                <c:pt idx="1">
                  <c:v>690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590</c:v>
                </c:pt>
                <c:pt idx="12">
                  <c:v>580</c:v>
                </c:pt>
                <c:pt idx="13">
                  <c:v>570</c:v>
                </c:pt>
                <c:pt idx="14">
                  <c:v>560</c:v>
                </c:pt>
                <c:pt idx="15">
                  <c:v>550</c:v>
                </c:pt>
                <c:pt idx="16">
                  <c:v>540</c:v>
                </c:pt>
                <c:pt idx="17">
                  <c:v>530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470</c:v>
                </c:pt>
                <c:pt idx="24">
                  <c:v>460</c:v>
                </c:pt>
                <c:pt idx="25">
                  <c:v>450</c:v>
                </c:pt>
                <c:pt idx="26">
                  <c:v>440</c:v>
                </c:pt>
                <c:pt idx="27">
                  <c:v>430</c:v>
                </c:pt>
                <c:pt idx="28">
                  <c:v>420</c:v>
                </c:pt>
                <c:pt idx="29">
                  <c:v>410</c:v>
                </c:pt>
                <c:pt idx="30">
                  <c:v>400</c:v>
                </c:pt>
              </c:numCache>
            </c:numRef>
          </c:xVal>
          <c:yVal>
            <c:numRef>
              <c:f>Dilution5_quartz!$I$9:$I$39</c:f>
              <c:numCache>
                <c:formatCode>General</c:formatCode>
                <c:ptCount val="31"/>
                <c:pt idx="0">
                  <c:v>5.3364183213344747</c:v>
                </c:pt>
                <c:pt idx="1">
                  <c:v>13.500654961893984</c:v>
                </c:pt>
                <c:pt idx="2">
                  <c:v>17.078101293136768</c:v>
                </c:pt>
                <c:pt idx="3">
                  <c:v>15.299314094504757</c:v>
                </c:pt>
                <c:pt idx="4">
                  <c:v>8.6661879507735016</c:v>
                </c:pt>
                <c:pt idx="5">
                  <c:v>7.2062807593829117</c:v>
                </c:pt>
                <c:pt idx="6">
                  <c:v>3.5188954250465625</c:v>
                </c:pt>
                <c:pt idx="7">
                  <c:v>4.1497702583022704</c:v>
                </c:pt>
                <c:pt idx="8">
                  <c:v>4.0741902878358687</c:v>
                </c:pt>
                <c:pt idx="9">
                  <c:v>3.7549114327345481</c:v>
                </c:pt>
                <c:pt idx="10">
                  <c:v>2.0630456328571158</c:v>
                </c:pt>
                <c:pt idx="11">
                  <c:v>1.4472448772685165</c:v>
                </c:pt>
                <c:pt idx="12">
                  <c:v>1.7776140051406215</c:v>
                </c:pt>
                <c:pt idx="13">
                  <c:v>1.5283477851198357</c:v>
                </c:pt>
                <c:pt idx="14">
                  <c:v>1.925753551586437</c:v>
                </c:pt>
                <c:pt idx="15">
                  <c:v>2.836843384124148</c:v>
                </c:pt>
                <c:pt idx="16">
                  <c:v>3.3645902433728354</c:v>
                </c:pt>
                <c:pt idx="17">
                  <c:v>4.8196896433163472</c:v>
                </c:pt>
                <c:pt idx="18">
                  <c:v>7.4700116785681345</c:v>
                </c:pt>
                <c:pt idx="19">
                  <c:v>10.575146939012129</c:v>
                </c:pt>
                <c:pt idx="20">
                  <c:v>14.010808023076516</c:v>
                </c:pt>
                <c:pt idx="21">
                  <c:v>16.003729877376632</c:v>
                </c:pt>
                <c:pt idx="22">
                  <c:v>16.361169732629001</c:v>
                </c:pt>
                <c:pt idx="23">
                  <c:v>18.140497013351119</c:v>
                </c:pt>
                <c:pt idx="24">
                  <c:v>17.413667336886611</c:v>
                </c:pt>
                <c:pt idx="25">
                  <c:v>17.488406928938772</c:v>
                </c:pt>
                <c:pt idx="26">
                  <c:v>20.090462112564584</c:v>
                </c:pt>
                <c:pt idx="27">
                  <c:v>19.713658395389686</c:v>
                </c:pt>
                <c:pt idx="28">
                  <c:v>17.823639137567966</c:v>
                </c:pt>
                <c:pt idx="29">
                  <c:v>17.516451320353809</c:v>
                </c:pt>
                <c:pt idx="30">
                  <c:v>16.353067630975676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EFA-44CF-ACC4-FD77D2289AD2}"/>
            </c:ext>
          </c:extLst>
        </c:ser>
        <c:ser>
          <c:idx val="1"/>
          <c:order val="2"/>
          <c:tx>
            <c:v/>
          </c:tx>
          <c:spPr>
            <a:ln w="12700">
              <a:solidFill>
                <a:srgbClr val="0000FF"/>
              </a:solidFill>
            </a:ln>
          </c:spPr>
          <c:marker>
            <c:symbol val="square"/>
            <c:size val="6"/>
            <c:spPr>
              <a:noFill/>
              <a:ln w="9525">
                <a:solidFill>
                  <a:srgbClr val="0000FF"/>
                </a:solidFill>
              </a:ln>
            </c:spPr>
          </c:marker>
          <c:xVal>
            <c:numRef>
              <c:f>Dilution5_water!$A$9:$A$39</c:f>
              <c:numCache>
                <c:formatCode>General</c:formatCode>
                <c:ptCount val="31"/>
                <c:pt idx="0">
                  <c:v>700</c:v>
                </c:pt>
                <c:pt idx="1">
                  <c:v>690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590</c:v>
                </c:pt>
                <c:pt idx="12">
                  <c:v>580</c:v>
                </c:pt>
                <c:pt idx="13">
                  <c:v>570</c:v>
                </c:pt>
                <c:pt idx="14">
                  <c:v>560</c:v>
                </c:pt>
                <c:pt idx="15">
                  <c:v>550</c:v>
                </c:pt>
                <c:pt idx="16">
                  <c:v>540</c:v>
                </c:pt>
                <c:pt idx="17">
                  <c:v>530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470</c:v>
                </c:pt>
                <c:pt idx="24">
                  <c:v>460</c:v>
                </c:pt>
                <c:pt idx="25">
                  <c:v>450</c:v>
                </c:pt>
                <c:pt idx="26">
                  <c:v>440</c:v>
                </c:pt>
                <c:pt idx="27">
                  <c:v>430</c:v>
                </c:pt>
                <c:pt idx="28">
                  <c:v>420</c:v>
                </c:pt>
                <c:pt idx="29">
                  <c:v>410</c:v>
                </c:pt>
                <c:pt idx="30">
                  <c:v>400</c:v>
                </c:pt>
              </c:numCache>
            </c:numRef>
          </c:xVal>
          <c:yVal>
            <c:numRef>
              <c:f>Dilution5_water!$I$9:$I$39</c:f>
              <c:numCache>
                <c:formatCode>General</c:formatCode>
                <c:ptCount val="31"/>
                <c:pt idx="0">
                  <c:v>40.121245553978405</c:v>
                </c:pt>
                <c:pt idx="1">
                  <c:v>70.560506292648668</c:v>
                </c:pt>
                <c:pt idx="2">
                  <c:v>101.72390143306811</c:v>
                </c:pt>
                <c:pt idx="3">
                  <c:v>96.167208667569724</c:v>
                </c:pt>
                <c:pt idx="4">
                  <c:v>71.487694642438484</c:v>
                </c:pt>
                <c:pt idx="5">
                  <c:v>64.004757812010197</c:v>
                </c:pt>
                <c:pt idx="6">
                  <c:v>49.622212900816677</c:v>
                </c:pt>
                <c:pt idx="7">
                  <c:v>47.224145522290613</c:v>
                </c:pt>
                <c:pt idx="8">
                  <c:v>46.887431692382755</c:v>
                </c:pt>
                <c:pt idx="9">
                  <c:v>43.996395927701883</c:v>
                </c:pt>
                <c:pt idx="10">
                  <c:v>41.561496983826977</c:v>
                </c:pt>
                <c:pt idx="11">
                  <c:v>40.48881321175633</c:v>
                </c:pt>
                <c:pt idx="12">
                  <c:v>39.001549410576089</c:v>
                </c:pt>
                <c:pt idx="13">
                  <c:v>37.102661234596262</c:v>
                </c:pt>
                <c:pt idx="14">
                  <c:v>35.790258169495807</c:v>
                </c:pt>
                <c:pt idx="15">
                  <c:v>36.303553552809724</c:v>
                </c:pt>
                <c:pt idx="16">
                  <c:v>37.603537172373777</c:v>
                </c:pt>
                <c:pt idx="17">
                  <c:v>39.577630873492865</c:v>
                </c:pt>
                <c:pt idx="18">
                  <c:v>45.94825640437211</c:v>
                </c:pt>
                <c:pt idx="19">
                  <c:v>60.234046339213556</c:v>
                </c:pt>
                <c:pt idx="20">
                  <c:v>81.690910110873162</c:v>
                </c:pt>
                <c:pt idx="21">
                  <c:v>98.760714859020553</c:v>
                </c:pt>
                <c:pt idx="22">
                  <c:v>103.76807179429764</c:v>
                </c:pt>
                <c:pt idx="23">
                  <c:v>105.40653314902276</c:v>
                </c:pt>
                <c:pt idx="24">
                  <c:v>104.73955375787878</c:v>
                </c:pt>
                <c:pt idx="25">
                  <c:v>113.80849254251024</c:v>
                </c:pt>
                <c:pt idx="26">
                  <c:v>129.70017272587407</c:v>
                </c:pt>
                <c:pt idx="27">
                  <c:v>127.15587558063976</c:v>
                </c:pt>
                <c:pt idx="28">
                  <c:v>120.7641195548034</c:v>
                </c:pt>
                <c:pt idx="29">
                  <c:v>113.9123710483932</c:v>
                </c:pt>
                <c:pt idx="30">
                  <c:v>103.13506340849149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EFA-44CF-ACC4-FD77D2289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917824"/>
        <c:axId val="231920384"/>
      </c:scatterChart>
      <c:valAx>
        <c:axId val="231917824"/>
        <c:scaling>
          <c:orientation val="minMax"/>
          <c:max val="700"/>
          <c:min val="400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sz="1400" b="1" i="0" u="none" strike="noStrike" kern="1200" baseline="0">
                    <a:solidFill>
                      <a:sysClr val="windowText" lastClr="000000"/>
                    </a:solidFill>
                    <a:latin typeface="Times"/>
                    <a:ea typeface="+mn-ea"/>
                    <a:cs typeface="Times"/>
                  </a:defRPr>
                </a:pPr>
                <a:r>
                  <a:rPr lang="en-US" sz="1400" b="1" i="0" baseline="0"/>
                  <a:t>Wavelength, </a:t>
                </a:r>
                <a:r>
                  <a:rPr lang="el-GR" sz="1400" b="1" i="0" baseline="0"/>
                  <a:t>λ</a:t>
                </a:r>
                <a:r>
                  <a:rPr lang="en-US" sz="1400" b="1" i="0" baseline="0"/>
                  <a:t> (nm)</a:t>
                </a:r>
              </a:p>
            </c:rich>
          </c:tx>
          <c:overlay val="0"/>
        </c:title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US" sz="11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31920384"/>
        <c:crosses val="autoZero"/>
        <c:crossBetween val="midCat"/>
      </c:valAx>
      <c:valAx>
        <c:axId val="231920384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sz="1400" b="1" i="0" u="none" strike="noStrike" kern="1200" baseline="0">
                    <a:solidFill>
                      <a:sysClr val="windowText" lastClr="000000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r>
                  <a:rPr lang="en-US" sz="1400" b="1" i="0" baseline="0">
                    <a:latin typeface="Times New Roman" pitchFamily="18" charset="0"/>
                    <a:cs typeface="Times New Roman" pitchFamily="18" charset="0"/>
                  </a:rPr>
                  <a:t>Transport scattering cross-section, S</a:t>
                </a:r>
                <a:r>
                  <a:rPr lang="en-US" sz="1400" b="1" i="0" baseline="-25000">
                    <a:latin typeface="Times New Roman" pitchFamily="18" charset="0"/>
                    <a:cs typeface="Times New Roman" pitchFamily="18" charset="0"/>
                  </a:rPr>
                  <a:t>sca,tr,</a:t>
                </a:r>
                <a:r>
                  <a:rPr lang="el-GR" sz="1400" b="1" i="0" baseline="-25000">
                    <a:latin typeface="Times New Roman" pitchFamily="18" charset="0"/>
                    <a:cs typeface="Times New Roman" pitchFamily="18" charset="0"/>
                  </a:rPr>
                  <a:t>λ</a:t>
                </a:r>
                <a:r>
                  <a:rPr lang="en-US" sz="1400" b="1" i="0" baseline="0">
                    <a:latin typeface="Times New Roman" pitchFamily="18" charset="0"/>
                    <a:cs typeface="Times New Roman" pitchFamily="18" charset="0"/>
                  </a:rPr>
                  <a:t> (m</a:t>
                </a:r>
                <a:r>
                  <a:rPr lang="en-US" sz="1400" b="1" i="0" baseline="30000">
                    <a:latin typeface="Times New Roman" pitchFamily="18" charset="0"/>
                    <a:cs typeface="Times New Roman" pitchFamily="18" charset="0"/>
                  </a:rPr>
                  <a:t>2</a:t>
                </a:r>
                <a:r>
                  <a:rPr lang="en-US" sz="1400" b="1" i="0" baseline="0">
                    <a:latin typeface="Times New Roman" pitchFamily="18" charset="0"/>
                    <a:cs typeface="Times New Roman" pitchFamily="18" charset="0"/>
                  </a:rPr>
                  <a:t>/kg)</a:t>
                </a:r>
              </a:p>
            </c:rich>
          </c:tx>
          <c:overlay val="0"/>
        </c:title>
        <c:numFmt formatCode="General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US" sz="11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31917824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7534246575342628"/>
          <c:y val="5.7457291522770203E-2"/>
          <c:w val="8.2191780821917526E-2"/>
          <c:h val="0.1326810793387668"/>
        </c:manualLayout>
      </c:layout>
      <c:overlay val="1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"/>
          <a:cs typeface="Times"/>
        </a:defRPr>
      </a:pPr>
      <a:endParaRPr lang="en-US"/>
    </a:p>
  </c:txPr>
  <c:printSettings>
    <c:headerFooter/>
    <c:pageMargins b="1" l="0.75000000000000133" r="0.75000000000000133" t="1" header="0.5" footer="0.5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Dilution5_water!$AI$4:$AI$39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Dilution5_water!$AM$4:$AM$39</c:f>
              <c:numCache>
                <c:formatCode>General</c:formatCode>
                <c:ptCount val="36"/>
                <c:pt idx="0">
                  <c:v>0.67566328062657477</c:v>
                </c:pt>
                <c:pt idx="1">
                  <c:v>0.66666892811252065</c:v>
                </c:pt>
                <c:pt idx="2">
                  <c:v>0.65621219922218887</c:v>
                </c:pt>
                <c:pt idx="3">
                  <c:v>0.63022366849045308</c:v>
                </c:pt>
                <c:pt idx="4">
                  <c:v>0.55916736068326245</c:v>
                </c:pt>
                <c:pt idx="5">
                  <c:v>0.40257835625628746</c:v>
                </c:pt>
                <c:pt idx="6">
                  <c:v>0.147342394421838</c:v>
                </c:pt>
                <c:pt idx="7">
                  <c:v>5.7125162416585357E-2</c:v>
                </c:pt>
                <c:pt idx="8">
                  <c:v>6.5152155284739055E-2</c:v>
                </c:pt>
                <c:pt idx="9">
                  <c:v>0.13051938702795712</c:v>
                </c:pt>
                <c:pt idx="10">
                  <c:v>0.16427951438587576</c:v>
                </c:pt>
                <c:pt idx="11">
                  <c:v>0.25775448755551233</c:v>
                </c:pt>
                <c:pt idx="12">
                  <c:v>0.28213328906586127</c:v>
                </c:pt>
                <c:pt idx="13">
                  <c:v>0.28833205430461201</c:v>
                </c:pt>
                <c:pt idx="14">
                  <c:v>0.31775572320663342</c:v>
                </c:pt>
                <c:pt idx="15">
                  <c:v>0.34602157485727647</c:v>
                </c:pt>
                <c:pt idx="16">
                  <c:v>0.36354001178777579</c:v>
                </c:pt>
                <c:pt idx="17">
                  <c:v>0.39014870814759539</c:v>
                </c:pt>
                <c:pt idx="18">
                  <c:v>0.42510852775001817</c:v>
                </c:pt>
                <c:pt idx="19">
                  <c:v>0.45438318893999485</c:v>
                </c:pt>
                <c:pt idx="20">
                  <c:v>0.45161786477910337</c:v>
                </c:pt>
                <c:pt idx="21">
                  <c:v>0.43715618750506446</c:v>
                </c:pt>
                <c:pt idx="22">
                  <c:v>0.41425067778814545</c:v>
                </c:pt>
                <c:pt idx="23">
                  <c:v>0.33830631389050142</c:v>
                </c:pt>
                <c:pt idx="24">
                  <c:v>0.21038622383317146</c:v>
                </c:pt>
                <c:pt idx="25">
                  <c:v>0.10893983515499706</c:v>
                </c:pt>
                <c:pt idx="26">
                  <c:v>6.5476227255470545E-2</c:v>
                </c:pt>
                <c:pt idx="27">
                  <c:v>5.6838294274209694E-2</c:v>
                </c:pt>
                <c:pt idx="28">
                  <c:v>5.3994487832892679E-2</c:v>
                </c:pt>
                <c:pt idx="29">
                  <c:v>5.464111426457291E-2</c:v>
                </c:pt>
                <c:pt idx="30">
                  <c:v>4.3062447422221609E-2</c:v>
                </c:pt>
                <c:pt idx="31">
                  <c:v>2.7680813432976459E-2</c:v>
                </c:pt>
                <c:pt idx="32">
                  <c:v>3.0077637188253334E-2</c:v>
                </c:pt>
                <c:pt idx="33">
                  <c:v>3.5686533236975765E-2</c:v>
                </c:pt>
                <c:pt idx="34">
                  <c:v>4.4309524493146145E-2</c:v>
                </c:pt>
                <c:pt idx="35">
                  <c:v>6.1186711337345441E-2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79-4CB5-92E3-7AEBFDC54132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Dilution5_water!$A$4:$A$39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Dilution5_water!$AF$4:$AF$39</c:f>
              <c:numCache>
                <c:formatCode>General</c:formatCode>
                <c:ptCount val="36"/>
                <c:pt idx="0">
                  <c:v>0.67566096141430287</c:v>
                </c:pt>
                <c:pt idx="1">
                  <c:v>0.66667451387296128</c:v>
                </c:pt>
                <c:pt idx="2">
                  <c:v>0.65621214674479367</c:v>
                </c:pt>
                <c:pt idx="3">
                  <c:v>0.63022686063482714</c:v>
                </c:pt>
                <c:pt idx="4">
                  <c:v>0.55916619350758034</c:v>
                </c:pt>
                <c:pt idx="5">
                  <c:v>0.40257913086880653</c:v>
                </c:pt>
                <c:pt idx="6">
                  <c:v>0.14734197770602767</c:v>
                </c:pt>
                <c:pt idx="7">
                  <c:v>5.7125253250314416E-2</c:v>
                </c:pt>
                <c:pt idx="8">
                  <c:v>6.5152133934970435E-2</c:v>
                </c:pt>
                <c:pt idx="9">
                  <c:v>0.13051854168658192</c:v>
                </c:pt>
                <c:pt idx="10">
                  <c:v>0.16428047338352728</c:v>
                </c:pt>
                <c:pt idx="11">
                  <c:v>0.25775480034403386</c:v>
                </c:pt>
                <c:pt idx="12">
                  <c:v>0.28213208836300457</c:v>
                </c:pt>
                <c:pt idx="13">
                  <c:v>0.28833214420226816</c:v>
                </c:pt>
                <c:pt idx="14">
                  <c:v>0.31775519355364795</c:v>
                </c:pt>
                <c:pt idx="15">
                  <c:v>0.34601809958309421</c:v>
                </c:pt>
                <c:pt idx="16">
                  <c:v>0.36354072927144543</c:v>
                </c:pt>
                <c:pt idx="17">
                  <c:v>0.39014996162850085</c:v>
                </c:pt>
                <c:pt idx="18">
                  <c:v>0.42510868897813286</c:v>
                </c:pt>
                <c:pt idx="19">
                  <c:v>0.45438397592884627</c:v>
                </c:pt>
                <c:pt idx="20">
                  <c:v>0.4516186933055274</c:v>
                </c:pt>
                <c:pt idx="21">
                  <c:v>0.43715668295964205</c:v>
                </c:pt>
                <c:pt idx="22">
                  <c:v>0.41425110238287355</c:v>
                </c:pt>
                <c:pt idx="23">
                  <c:v>0.33830616179758494</c:v>
                </c:pt>
                <c:pt idx="24">
                  <c:v>0.21038590412828997</c:v>
                </c:pt>
                <c:pt idx="25">
                  <c:v>0.10893966316373166</c:v>
                </c:pt>
                <c:pt idx="26">
                  <c:v>6.5476118689514154E-2</c:v>
                </c:pt>
                <c:pt idx="27">
                  <c:v>5.6838296946477178E-2</c:v>
                </c:pt>
                <c:pt idx="28">
                  <c:v>5.3994635668078432E-2</c:v>
                </c:pt>
                <c:pt idx="29">
                  <c:v>5.4641282504659543E-2</c:v>
                </c:pt>
                <c:pt idx="30">
                  <c:v>4.306252008676334E-2</c:v>
                </c:pt>
                <c:pt idx="31">
                  <c:v>2.7680877851772163E-2</c:v>
                </c:pt>
                <c:pt idx="32">
                  <c:v>3.0077555645169132E-2</c:v>
                </c:pt>
                <c:pt idx="33">
                  <c:v>3.5686969355005975E-2</c:v>
                </c:pt>
                <c:pt idx="34">
                  <c:v>4.4309595216586249E-2</c:v>
                </c:pt>
                <c:pt idx="35">
                  <c:v>6.118675926317995E-2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79-4CB5-92E3-7AEBFDC54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433920"/>
        <c:axId val="230435840"/>
      </c:scatterChart>
      <c:valAx>
        <c:axId val="23043392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0435840"/>
        <c:crosses val="autoZero"/>
        <c:crossBetween val="midCat"/>
      </c:valAx>
      <c:valAx>
        <c:axId val="2304358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1E-3"/>
              <c:y val="0.1938245882276887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043392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8454846815708094"/>
          <c:y val="0.6525545120375833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Dilution5_water!$AI$4:$AI$39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Dilution5_water!$AL$4:$AL$39</c:f>
              <c:numCache>
                <c:formatCode>General</c:formatCode>
                <c:ptCount val="36"/>
                <c:pt idx="0">
                  <c:v>5.2243406770000007E-2</c:v>
                </c:pt>
                <c:pt idx="1">
                  <c:v>5.146053791E-2</c:v>
                </c:pt>
                <c:pt idx="2">
                  <c:v>5.0942697525000004E-2</c:v>
                </c:pt>
                <c:pt idx="3">
                  <c:v>4.9853308199999995E-2</c:v>
                </c:pt>
                <c:pt idx="4">
                  <c:v>4.7454321384999998E-2</c:v>
                </c:pt>
                <c:pt idx="5">
                  <c:v>4.3125553130000001E-2</c:v>
                </c:pt>
                <c:pt idx="6">
                  <c:v>3.8509188889999997E-2</c:v>
                </c:pt>
                <c:pt idx="7">
                  <c:v>3.7573844195000004E-2</c:v>
                </c:pt>
                <c:pt idx="8">
                  <c:v>3.7423329350000006E-2</c:v>
                </c:pt>
                <c:pt idx="9">
                  <c:v>3.7543491125000002E-2</c:v>
                </c:pt>
                <c:pt idx="10">
                  <c:v>3.7843511105000005E-2</c:v>
                </c:pt>
                <c:pt idx="11">
                  <c:v>3.8830434084999997E-2</c:v>
                </c:pt>
                <c:pt idx="12">
                  <c:v>3.9328131675000003E-2</c:v>
                </c:pt>
                <c:pt idx="13">
                  <c:v>3.9574213024999999E-2</c:v>
                </c:pt>
                <c:pt idx="14">
                  <c:v>4.0063869949999997E-2</c:v>
                </c:pt>
                <c:pt idx="15">
                  <c:v>4.0604431625000006E-2</c:v>
                </c:pt>
                <c:pt idx="16">
                  <c:v>4.1129708289999997E-2</c:v>
                </c:pt>
                <c:pt idx="17">
                  <c:v>4.1971852779999999E-2</c:v>
                </c:pt>
                <c:pt idx="18">
                  <c:v>4.3071165085000002E-2</c:v>
                </c:pt>
                <c:pt idx="19">
                  <c:v>4.4148523804999992E-2</c:v>
                </c:pt>
                <c:pt idx="20">
                  <c:v>4.4329807759999999E-2</c:v>
                </c:pt>
                <c:pt idx="21">
                  <c:v>4.4239726064999998E-2</c:v>
                </c:pt>
                <c:pt idx="22">
                  <c:v>4.3974711894999997E-2</c:v>
                </c:pt>
                <c:pt idx="23">
                  <c:v>4.2525525090000002E-2</c:v>
                </c:pt>
                <c:pt idx="24">
                  <c:v>4.0104730130000002E-2</c:v>
                </c:pt>
                <c:pt idx="25">
                  <c:v>3.8832392694999995E-2</c:v>
                </c:pt>
                <c:pt idx="26">
                  <c:v>3.8422555924999997E-2</c:v>
                </c:pt>
                <c:pt idx="27">
                  <c:v>3.8423193695000003E-2</c:v>
                </c:pt>
                <c:pt idx="28">
                  <c:v>3.8420019149999998E-2</c:v>
                </c:pt>
                <c:pt idx="29">
                  <c:v>3.842336297E-2</c:v>
                </c:pt>
                <c:pt idx="30">
                  <c:v>3.8539007899999998E-2</c:v>
                </c:pt>
                <c:pt idx="31">
                  <c:v>3.8555300234999999E-2</c:v>
                </c:pt>
                <c:pt idx="32">
                  <c:v>3.8689323665000004E-2</c:v>
                </c:pt>
                <c:pt idx="33">
                  <c:v>3.8730705975000002E-2</c:v>
                </c:pt>
                <c:pt idx="34">
                  <c:v>3.8989394905000002E-2</c:v>
                </c:pt>
                <c:pt idx="35">
                  <c:v>3.9299335480000003E-2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72-4CC1-B617-8151916D1943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Dilution5_water!$A$4:$A$39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Dilution5_water!$AE$4:$AE$39</c:f>
              <c:numCache>
                <c:formatCode>General</c:formatCode>
                <c:ptCount val="36"/>
                <c:pt idx="0">
                  <c:v>5.2243995785010849E-2</c:v>
                </c:pt>
                <c:pt idx="1">
                  <c:v>5.1472027232752834E-2</c:v>
                </c:pt>
                <c:pt idx="2">
                  <c:v>5.0947961944317735E-2</c:v>
                </c:pt>
                <c:pt idx="3">
                  <c:v>4.9860442490509631E-2</c:v>
                </c:pt>
                <c:pt idx="4">
                  <c:v>4.7464756366079226E-2</c:v>
                </c:pt>
                <c:pt idx="5">
                  <c:v>4.3134923795173946E-2</c:v>
                </c:pt>
                <c:pt idx="6">
                  <c:v>3.8511964032471882E-2</c:v>
                </c:pt>
                <c:pt idx="7">
                  <c:v>3.7574737918759094E-2</c:v>
                </c:pt>
                <c:pt idx="8">
                  <c:v>3.7424229363056262E-2</c:v>
                </c:pt>
                <c:pt idx="9">
                  <c:v>3.7544582411838806E-2</c:v>
                </c:pt>
                <c:pt idx="10">
                  <c:v>3.7846701616348316E-2</c:v>
                </c:pt>
                <c:pt idx="11">
                  <c:v>3.8835732699032371E-2</c:v>
                </c:pt>
                <c:pt idx="12">
                  <c:v>3.9333232649800862E-2</c:v>
                </c:pt>
                <c:pt idx="13">
                  <c:v>3.9580406889547406E-2</c:v>
                </c:pt>
                <c:pt idx="14">
                  <c:v>4.0070230808922469E-2</c:v>
                </c:pt>
                <c:pt idx="15">
                  <c:v>4.0609517334668693E-2</c:v>
                </c:pt>
                <c:pt idx="16">
                  <c:v>4.1137675752247034E-2</c:v>
                </c:pt>
                <c:pt idx="17">
                  <c:v>4.1980443498624564E-2</c:v>
                </c:pt>
                <c:pt idx="18">
                  <c:v>4.3080383189789642E-2</c:v>
                </c:pt>
                <c:pt idx="19">
                  <c:v>4.4158298573990284E-2</c:v>
                </c:pt>
                <c:pt idx="20">
                  <c:v>4.4339591359363828E-2</c:v>
                </c:pt>
                <c:pt idx="21">
                  <c:v>4.4249186633855922E-2</c:v>
                </c:pt>
                <c:pt idx="22">
                  <c:v>4.3983955797736181E-2</c:v>
                </c:pt>
                <c:pt idx="23">
                  <c:v>4.2533201301990002E-2</c:v>
                </c:pt>
                <c:pt idx="24">
                  <c:v>4.0109559350990032E-2</c:v>
                </c:pt>
                <c:pt idx="25">
                  <c:v>3.8834303892222179E-2</c:v>
                </c:pt>
                <c:pt idx="26">
                  <c:v>3.8423469100895793E-2</c:v>
                </c:pt>
                <c:pt idx="27">
                  <c:v>3.8424063633542963E-2</c:v>
                </c:pt>
                <c:pt idx="28">
                  <c:v>3.8420912895709126E-2</c:v>
                </c:pt>
                <c:pt idx="29">
                  <c:v>3.8424265395188652E-2</c:v>
                </c:pt>
                <c:pt idx="30">
                  <c:v>3.8539640891889784E-2</c:v>
                </c:pt>
                <c:pt idx="31">
                  <c:v>3.8555285652295851E-2</c:v>
                </c:pt>
                <c:pt idx="32">
                  <c:v>3.8689608495266523E-2</c:v>
                </c:pt>
                <c:pt idx="33">
                  <c:v>3.8730866675205963E-2</c:v>
                </c:pt>
                <c:pt idx="34">
                  <c:v>3.8989979910947888E-2</c:v>
                </c:pt>
                <c:pt idx="35">
                  <c:v>3.9300223751311272E-2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72-4CC1-B617-8151916D1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965056"/>
        <c:axId val="231966976"/>
      </c:scatterChart>
      <c:valAx>
        <c:axId val="23196505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966976"/>
        <c:crosses val="autoZero"/>
        <c:crossBetween val="midCat"/>
      </c:valAx>
      <c:valAx>
        <c:axId val="231966976"/>
        <c:scaling>
          <c:orientation val="minMax"/>
          <c:max val="0.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701758869963043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96505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Dilution4!$AI$4:$AI$39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Dilution4!$AM$4:$AM$39</c:f>
              <c:numCache>
                <c:formatCode>General</c:formatCode>
                <c:ptCount val="36"/>
                <c:pt idx="0">
                  <c:v>0.47117118702126681</c:v>
                </c:pt>
                <c:pt idx="1">
                  <c:v>0.4581533566234352</c:v>
                </c:pt>
                <c:pt idx="2">
                  <c:v>0.44113985953427765</c:v>
                </c:pt>
                <c:pt idx="3">
                  <c:v>0.40236459133781916</c:v>
                </c:pt>
                <c:pt idx="4">
                  <c:v>0.311296174154025</c:v>
                </c:pt>
                <c:pt idx="5">
                  <c:v>0.15492275870906425</c:v>
                </c:pt>
                <c:pt idx="6">
                  <c:v>1.8561560869001532E-2</c:v>
                </c:pt>
                <c:pt idx="7">
                  <c:v>2.8585960295780411E-3</c:v>
                </c:pt>
                <c:pt idx="8">
                  <c:v>3.6467843196237083E-3</c:v>
                </c:pt>
                <c:pt idx="9">
                  <c:v>1.4252810721450584E-2</c:v>
                </c:pt>
                <c:pt idx="10">
                  <c:v>2.2857054661639706E-2</c:v>
                </c:pt>
                <c:pt idx="11">
                  <c:v>5.8437746064018033E-2</c:v>
                </c:pt>
                <c:pt idx="12">
                  <c:v>7.0437885938981093E-2</c:v>
                </c:pt>
                <c:pt idx="13">
                  <c:v>7.3800176170184986E-2</c:v>
                </c:pt>
                <c:pt idx="14">
                  <c:v>9.0622575995713925E-2</c:v>
                </c:pt>
                <c:pt idx="15">
                  <c:v>0.10864484853447624</c:v>
                </c:pt>
                <c:pt idx="16">
                  <c:v>0.1206472964900217</c:v>
                </c:pt>
                <c:pt idx="17">
                  <c:v>0.14026376294196158</c:v>
                </c:pt>
                <c:pt idx="18">
                  <c:v>0.16890611797084654</c:v>
                </c:pt>
                <c:pt idx="19">
                  <c:v>0.19536028101589353</c:v>
                </c:pt>
                <c:pt idx="20">
                  <c:v>0.19290796280922648</c:v>
                </c:pt>
                <c:pt idx="21">
                  <c:v>0.18081644220959994</c:v>
                </c:pt>
                <c:pt idx="22">
                  <c:v>0.16188629519620215</c:v>
                </c:pt>
                <c:pt idx="23">
                  <c:v>0.10548207030307863</c:v>
                </c:pt>
                <c:pt idx="24">
                  <c:v>3.8127285434781971E-2</c:v>
                </c:pt>
                <c:pt idx="25">
                  <c:v>9.4902303001411416E-3</c:v>
                </c:pt>
                <c:pt idx="26">
                  <c:v>3.3718530408100296E-3</c:v>
                </c:pt>
                <c:pt idx="27">
                  <c:v>2.5540803639506715E-3</c:v>
                </c:pt>
                <c:pt idx="28">
                  <c:v>2.298862866738281E-3</c:v>
                </c:pt>
                <c:pt idx="29">
                  <c:v>2.3318741871120466E-3</c:v>
                </c:pt>
                <c:pt idx="30">
                  <c:v>1.480489236690476E-3</c:v>
                </c:pt>
                <c:pt idx="31">
                  <c:v>6.8019817280020906E-4</c:v>
                </c:pt>
                <c:pt idx="32">
                  <c:v>7.897724615579441E-4</c:v>
                </c:pt>
                <c:pt idx="33">
                  <c:v>1.0574561816093161E-3</c:v>
                </c:pt>
                <c:pt idx="34">
                  <c:v>1.5960207274708909E-3</c:v>
                </c:pt>
                <c:pt idx="35">
                  <c:v>2.9754012924198552E-3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98-4611-AB8E-60D9D59069D7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Dilution4!$A$4:$A$39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Dilution4!$AF$4:$AF$39</c:f>
              <c:numCache>
                <c:formatCode>General</c:formatCode>
                <c:ptCount val="36"/>
                <c:pt idx="0">
                  <c:v>0.4711725178355709</c:v>
                </c:pt>
                <c:pt idx="1">
                  <c:v>0.4581534298250311</c:v>
                </c:pt>
                <c:pt idx="2">
                  <c:v>0.44113998790876957</c:v>
                </c:pt>
                <c:pt idx="3">
                  <c:v>0.40236623835258334</c:v>
                </c:pt>
                <c:pt idx="4">
                  <c:v>0.31130132644702119</c:v>
                </c:pt>
                <c:pt idx="5">
                  <c:v>0.15492394229936249</c:v>
                </c:pt>
                <c:pt idx="6">
                  <c:v>1.8561796168015274E-2</c:v>
                </c:pt>
                <c:pt idx="7">
                  <c:v>2.8586129775167862E-3</c:v>
                </c:pt>
                <c:pt idx="8">
                  <c:v>3.6466467433332217E-3</c:v>
                </c:pt>
                <c:pt idx="9">
                  <c:v>1.4253056973637353E-2</c:v>
                </c:pt>
                <c:pt idx="10">
                  <c:v>2.2857011592635729E-2</c:v>
                </c:pt>
                <c:pt idx="11">
                  <c:v>5.843767146379325E-2</c:v>
                </c:pt>
                <c:pt idx="12">
                  <c:v>7.0438779732418078E-2</c:v>
                </c:pt>
                <c:pt idx="13">
                  <c:v>7.3799343349248633E-2</c:v>
                </c:pt>
                <c:pt idx="14">
                  <c:v>9.062249053314135E-2</c:v>
                </c:pt>
                <c:pt idx="15">
                  <c:v>0.10864520299923931</c:v>
                </c:pt>
                <c:pt idx="16">
                  <c:v>0.12064775657081069</c:v>
                </c:pt>
                <c:pt idx="17">
                  <c:v>0.14026164189372445</c:v>
                </c:pt>
                <c:pt idx="18">
                  <c:v>0.16890357002328549</c:v>
                </c:pt>
                <c:pt idx="19">
                  <c:v>0.19536012113136503</c:v>
                </c:pt>
                <c:pt idx="20">
                  <c:v>0.19290761922921007</c:v>
                </c:pt>
                <c:pt idx="21">
                  <c:v>0.18081606203426254</c:v>
                </c:pt>
                <c:pt idx="22">
                  <c:v>0.16188567831689152</c:v>
                </c:pt>
                <c:pt idx="23">
                  <c:v>0.10548285315732225</c:v>
                </c:pt>
                <c:pt idx="24">
                  <c:v>3.8127297215344233E-2</c:v>
                </c:pt>
                <c:pt idx="25">
                  <c:v>9.490284690898498E-3</c:v>
                </c:pt>
                <c:pt idx="26">
                  <c:v>3.371734419001416E-3</c:v>
                </c:pt>
                <c:pt idx="27">
                  <c:v>2.5539617883096103E-3</c:v>
                </c:pt>
                <c:pt idx="28">
                  <c:v>2.2988601488890467E-3</c:v>
                </c:pt>
                <c:pt idx="29">
                  <c:v>2.3318720260085933E-3</c:v>
                </c:pt>
                <c:pt idx="30">
                  <c:v>1.4804605161957999E-3</c:v>
                </c:pt>
                <c:pt idx="31">
                  <c:v>6.802371874243641E-4</c:v>
                </c:pt>
                <c:pt idx="32">
                  <c:v>7.8968775907183649E-4</c:v>
                </c:pt>
                <c:pt idx="33">
                  <c:v>1.0574344744859947E-3</c:v>
                </c:pt>
                <c:pt idx="34">
                  <c:v>1.596015692700284E-3</c:v>
                </c:pt>
                <c:pt idx="35">
                  <c:v>2.9753624391482191E-3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D98-4611-AB8E-60D9D5906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633280"/>
        <c:axId val="231635200"/>
      </c:scatterChart>
      <c:valAx>
        <c:axId val="23163328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635200"/>
        <c:crosses val="autoZero"/>
        <c:crossBetween val="midCat"/>
      </c:valAx>
      <c:valAx>
        <c:axId val="2316352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1E-3"/>
              <c:y val="0.1938245882276887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63328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9508547049945471"/>
          <c:y val="0.19789879847653993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Dilution4!$AI$4:$AI$39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Dilution4!$AL$4:$AL$39</c:f>
              <c:numCache>
                <c:formatCode>General</c:formatCode>
                <c:ptCount val="36"/>
                <c:pt idx="0">
                  <c:v>5.4239637849999994E-2</c:v>
                </c:pt>
                <c:pt idx="1">
                  <c:v>5.3448076249999997E-2</c:v>
                </c:pt>
                <c:pt idx="2">
                  <c:v>5.2732524874999999E-2</c:v>
                </c:pt>
                <c:pt idx="3">
                  <c:v>5.0806717874999997E-2</c:v>
                </c:pt>
                <c:pt idx="4">
                  <c:v>4.6674981115000007E-2</c:v>
                </c:pt>
                <c:pt idx="5">
                  <c:v>4.1349880695000001E-2</c:v>
                </c:pt>
                <c:pt idx="6">
                  <c:v>3.8303979635000006E-2</c:v>
                </c:pt>
                <c:pt idx="7">
                  <c:v>3.7758955955E-2</c:v>
                </c:pt>
                <c:pt idx="8">
                  <c:v>3.7548260690000002E-2</c:v>
                </c:pt>
                <c:pt idx="9">
                  <c:v>3.7401169535000001E-2</c:v>
                </c:pt>
                <c:pt idx="10">
                  <c:v>3.7422254085000002E-2</c:v>
                </c:pt>
                <c:pt idx="11">
                  <c:v>3.7577221394999999E-2</c:v>
                </c:pt>
                <c:pt idx="12">
                  <c:v>3.7813612225000001E-2</c:v>
                </c:pt>
                <c:pt idx="13">
                  <c:v>3.7943363190000003E-2</c:v>
                </c:pt>
                <c:pt idx="14">
                  <c:v>3.8183847665000006E-2</c:v>
                </c:pt>
                <c:pt idx="15">
                  <c:v>3.8481553794999998E-2</c:v>
                </c:pt>
                <c:pt idx="16">
                  <c:v>3.8870136735000005E-2</c:v>
                </c:pt>
                <c:pt idx="17">
                  <c:v>3.9524469375000003E-2</c:v>
                </c:pt>
                <c:pt idx="18">
                  <c:v>4.0447010994999991E-2</c:v>
                </c:pt>
                <c:pt idx="19">
                  <c:v>4.1433146000000004E-2</c:v>
                </c:pt>
                <c:pt idx="20">
                  <c:v>4.179190159E-2</c:v>
                </c:pt>
                <c:pt idx="21">
                  <c:v>4.1859796045000001E-2</c:v>
                </c:pt>
                <c:pt idx="22">
                  <c:v>4.1877853870000002E-2</c:v>
                </c:pt>
                <c:pt idx="23">
                  <c:v>4.0751736164999997E-2</c:v>
                </c:pt>
                <c:pt idx="24">
                  <c:v>3.929415822E-2</c:v>
                </c:pt>
                <c:pt idx="25">
                  <c:v>3.8586298230000003E-2</c:v>
                </c:pt>
                <c:pt idx="26">
                  <c:v>3.8387206790000003E-2</c:v>
                </c:pt>
                <c:pt idx="27">
                  <c:v>3.8372722865E-2</c:v>
                </c:pt>
                <c:pt idx="28">
                  <c:v>3.837815881E-2</c:v>
                </c:pt>
                <c:pt idx="29">
                  <c:v>3.8397096394999997E-2</c:v>
                </c:pt>
                <c:pt idx="30">
                  <c:v>3.8474884029999996E-2</c:v>
                </c:pt>
                <c:pt idx="31">
                  <c:v>3.858298659E-2</c:v>
                </c:pt>
                <c:pt idx="32">
                  <c:v>3.8610304595000006E-2</c:v>
                </c:pt>
                <c:pt idx="33">
                  <c:v>3.8712160585000002E-2</c:v>
                </c:pt>
                <c:pt idx="34">
                  <c:v>3.8840442895000001E-2</c:v>
                </c:pt>
                <c:pt idx="35">
                  <c:v>3.9288768770000003E-2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57-4A08-9E09-DEB6F41F67DA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Dilution4!$A$4:$A$39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Dilution4!$AE$4:$AE$39</c:f>
              <c:numCache>
                <c:formatCode>General</c:formatCode>
                <c:ptCount val="36"/>
                <c:pt idx="0">
                  <c:v>5.4240147821469027E-2</c:v>
                </c:pt>
                <c:pt idx="1">
                  <c:v>5.344806381153093E-2</c:v>
                </c:pt>
                <c:pt idx="2">
                  <c:v>5.2732506333114645E-2</c:v>
                </c:pt>
                <c:pt idx="3">
                  <c:v>5.0807546814508345E-2</c:v>
                </c:pt>
                <c:pt idx="4">
                  <c:v>4.6683310304584141E-2</c:v>
                </c:pt>
                <c:pt idx="5">
                  <c:v>4.1350245131364649E-2</c:v>
                </c:pt>
                <c:pt idx="6">
                  <c:v>3.8304233561258214E-2</c:v>
                </c:pt>
                <c:pt idx="7">
                  <c:v>3.7758989622629816E-2</c:v>
                </c:pt>
                <c:pt idx="8">
                  <c:v>3.7548426627031853E-2</c:v>
                </c:pt>
                <c:pt idx="9">
                  <c:v>3.7401413872453118E-2</c:v>
                </c:pt>
                <c:pt idx="10">
                  <c:v>3.7422700595916306E-2</c:v>
                </c:pt>
                <c:pt idx="11">
                  <c:v>3.7577227523117304E-2</c:v>
                </c:pt>
                <c:pt idx="12">
                  <c:v>3.7814211376750131E-2</c:v>
                </c:pt>
                <c:pt idx="13">
                  <c:v>3.7944343946853379E-2</c:v>
                </c:pt>
                <c:pt idx="14">
                  <c:v>3.8183850553563034E-2</c:v>
                </c:pt>
                <c:pt idx="15">
                  <c:v>3.8481590931431504E-2</c:v>
                </c:pt>
                <c:pt idx="16">
                  <c:v>3.8870189277215528E-2</c:v>
                </c:pt>
                <c:pt idx="17">
                  <c:v>3.9530796408792604E-2</c:v>
                </c:pt>
                <c:pt idx="18">
                  <c:v>4.0447806775575038E-2</c:v>
                </c:pt>
                <c:pt idx="19">
                  <c:v>4.1433175798487418E-2</c:v>
                </c:pt>
                <c:pt idx="20">
                  <c:v>4.1791968637191132E-2</c:v>
                </c:pt>
                <c:pt idx="21">
                  <c:v>4.1859873941721151E-2</c:v>
                </c:pt>
                <c:pt idx="22">
                  <c:v>4.187879340179286E-2</c:v>
                </c:pt>
                <c:pt idx="23">
                  <c:v>4.0752014605492784E-2</c:v>
                </c:pt>
                <c:pt idx="24">
                  <c:v>3.9294157314606226E-2</c:v>
                </c:pt>
                <c:pt idx="25">
                  <c:v>3.8586337406821498E-2</c:v>
                </c:pt>
                <c:pt idx="26">
                  <c:v>3.8387264614723055E-2</c:v>
                </c:pt>
                <c:pt idx="27">
                  <c:v>3.8372805823037946E-2</c:v>
                </c:pt>
                <c:pt idx="28">
                  <c:v>3.8378154593759803E-2</c:v>
                </c:pt>
                <c:pt idx="29">
                  <c:v>3.8397093079199821E-2</c:v>
                </c:pt>
                <c:pt idx="30">
                  <c:v>3.8474992345083669E-2</c:v>
                </c:pt>
                <c:pt idx="31">
                  <c:v>3.8582949202503838E-2</c:v>
                </c:pt>
                <c:pt idx="32">
                  <c:v>3.8610334367030555E-2</c:v>
                </c:pt>
                <c:pt idx="33">
                  <c:v>3.8712118303628099E-2</c:v>
                </c:pt>
                <c:pt idx="34">
                  <c:v>3.8840520395279382E-2</c:v>
                </c:pt>
                <c:pt idx="35">
                  <c:v>3.9288825292348367E-2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F57-4A08-9E09-DEB6F41F6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079360"/>
        <c:axId val="232081280"/>
      </c:scatterChart>
      <c:valAx>
        <c:axId val="23207936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081280"/>
        <c:crosses val="autoZero"/>
        <c:crossBetween val="midCat"/>
      </c:valAx>
      <c:valAx>
        <c:axId val="2320812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508874627846241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07936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Dilution3!$AI$4:$AI$39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Dilution3!$AM$4:$AM$39</c:f>
              <c:numCache>
                <c:formatCode>General</c:formatCode>
                <c:ptCount val="36"/>
                <c:pt idx="0">
                  <c:v>0.12378509524689292</c:v>
                </c:pt>
                <c:pt idx="1">
                  <c:v>0.1116677706942361</c:v>
                </c:pt>
                <c:pt idx="2">
                  <c:v>9.11123640918165E-2</c:v>
                </c:pt>
                <c:pt idx="3">
                  <c:v>5.3149960739976E-2</c:v>
                </c:pt>
                <c:pt idx="4">
                  <c:v>1.2027879172443886E-2</c:v>
                </c:pt>
                <c:pt idx="5">
                  <c:v>5.1438908648630463E-4</c:v>
                </c:pt>
                <c:pt idx="6">
                  <c:v>2.467550674776066E-4</c:v>
                </c:pt>
                <c:pt idx="7">
                  <c:v>2.745998059902756E-4</c:v>
                </c:pt>
                <c:pt idx="8">
                  <c:v>2.6439699081632885E-4</c:v>
                </c:pt>
                <c:pt idx="9">
                  <c:v>2.5475294830851615E-4</c:v>
                </c:pt>
                <c:pt idx="10">
                  <c:v>2.431772777730539E-4</c:v>
                </c:pt>
                <c:pt idx="11">
                  <c:v>2.2701550067181386E-4</c:v>
                </c:pt>
                <c:pt idx="12">
                  <c:v>2.0216819096114037E-4</c:v>
                </c:pt>
                <c:pt idx="13">
                  <c:v>2.0177583609786706E-4</c:v>
                </c:pt>
                <c:pt idx="14">
                  <c:v>2.0716035093205464E-4</c:v>
                </c:pt>
                <c:pt idx="15">
                  <c:v>2.1462878192017579E-4</c:v>
                </c:pt>
                <c:pt idx="16">
                  <c:v>2.2036095130402011E-4</c:v>
                </c:pt>
                <c:pt idx="17">
                  <c:v>2.6213754561752828E-4</c:v>
                </c:pt>
                <c:pt idx="18">
                  <c:v>4.1452907296548713E-4</c:v>
                </c:pt>
                <c:pt idx="19">
                  <c:v>7.1383597615764019E-4</c:v>
                </c:pt>
                <c:pt idx="20">
                  <c:v>7.3032877096715441E-4</c:v>
                </c:pt>
                <c:pt idx="21">
                  <c:v>5.9179039602636407E-4</c:v>
                </c:pt>
                <c:pt idx="22">
                  <c:v>4.1512776973091496E-4</c:v>
                </c:pt>
                <c:pt idx="23">
                  <c:v>1.5079220264211461E-4</c:v>
                </c:pt>
                <c:pt idx="24">
                  <c:v>9.624939364580014E-5</c:v>
                </c:pt>
                <c:pt idx="25">
                  <c:v>8.8286575110526234E-5</c:v>
                </c:pt>
                <c:pt idx="26">
                  <c:v>9.2619495211803993E-5</c:v>
                </c:pt>
                <c:pt idx="27">
                  <c:v>9.7699134869287207E-5</c:v>
                </c:pt>
                <c:pt idx="28">
                  <c:v>9.087202275724305E-5</c:v>
                </c:pt>
                <c:pt idx="29">
                  <c:v>8.7548428693827611E-5</c:v>
                </c:pt>
                <c:pt idx="30">
                  <c:v>8.4880441844488664E-5</c:v>
                </c:pt>
                <c:pt idx="31">
                  <c:v>9.0209030349991431E-5</c:v>
                </c:pt>
                <c:pt idx="32">
                  <c:v>8.5802832204679439E-5</c:v>
                </c:pt>
                <c:pt idx="33">
                  <c:v>8.8743961373028685E-5</c:v>
                </c:pt>
                <c:pt idx="34">
                  <c:v>9.9916806923460637E-5</c:v>
                </c:pt>
                <c:pt idx="35">
                  <c:v>1.1579265661241397E-4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EF-4F01-B1EE-63FE4CAA0149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Dilution3!$A$4:$A$39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Dilution3!$AF$4:$AF$39</c:f>
              <c:numCache>
                <c:formatCode>General</c:formatCode>
                <c:ptCount val="36"/>
                <c:pt idx="0">
                  <c:v>0.12378572011516603</c:v>
                </c:pt>
                <c:pt idx="1">
                  <c:v>0.11166805768989801</c:v>
                </c:pt>
                <c:pt idx="2">
                  <c:v>9.1112516778650607E-2</c:v>
                </c:pt>
                <c:pt idx="3">
                  <c:v>5.3149937862771945E-2</c:v>
                </c:pt>
                <c:pt idx="4">
                  <c:v>1.2034566282044731E-2</c:v>
                </c:pt>
                <c:pt idx="5">
                  <c:v>5.0309021805424446E-4</c:v>
                </c:pt>
                <c:pt idx="6">
                  <c:v>2.4693998768079777E-4</c:v>
                </c:pt>
                <c:pt idx="7">
                  <c:v>1.9182224918983968E-5</c:v>
                </c:pt>
                <c:pt idx="8">
                  <c:v>2.3204389787466041E-5</c:v>
                </c:pt>
                <c:pt idx="9">
                  <c:v>9.4314965485677604E-5</c:v>
                </c:pt>
                <c:pt idx="10">
                  <c:v>0.46119570136746402</c:v>
                </c:pt>
                <c:pt idx="11">
                  <c:v>0.45838207467577768</c:v>
                </c:pt>
                <c:pt idx="12">
                  <c:v>0.45372109310362252</c:v>
                </c:pt>
                <c:pt idx="13">
                  <c:v>0.4536469595301047</c:v>
                </c:pt>
                <c:pt idx="14">
                  <c:v>0.45471069889118343</c:v>
                </c:pt>
                <c:pt idx="15">
                  <c:v>0.45616644709406878</c:v>
                </c:pt>
                <c:pt idx="16">
                  <c:v>0.45728422187570023</c:v>
                </c:pt>
                <c:pt idx="17">
                  <c:v>0.46443735140440473</c:v>
                </c:pt>
                <c:pt idx="18">
                  <c:v>0.48376663862848018</c:v>
                </c:pt>
                <c:pt idx="19">
                  <c:v>0.50770903878650075</c:v>
                </c:pt>
                <c:pt idx="20">
                  <c:v>0.50880981064367459</c:v>
                </c:pt>
                <c:pt idx="21">
                  <c:v>0.49946443548819164</c:v>
                </c:pt>
                <c:pt idx="22">
                  <c:v>0.48410501021481467</c:v>
                </c:pt>
                <c:pt idx="23">
                  <c:v>0.44247396522125687</c:v>
                </c:pt>
                <c:pt idx="24">
                  <c:v>0.42490411609474604</c:v>
                </c:pt>
                <c:pt idx="25">
                  <c:v>0.42144034348779436</c:v>
                </c:pt>
                <c:pt idx="26">
                  <c:v>0.4230767803688158</c:v>
                </c:pt>
                <c:pt idx="27">
                  <c:v>0.42503555403558002</c:v>
                </c:pt>
                <c:pt idx="28">
                  <c:v>0.42226541300868731</c:v>
                </c:pt>
                <c:pt idx="29">
                  <c:v>0.42078926122267524</c:v>
                </c:pt>
                <c:pt idx="30">
                  <c:v>2.1026280539182654E-4</c:v>
                </c:pt>
                <c:pt idx="31">
                  <c:v>1.8333970605992965E-4</c:v>
                </c:pt>
                <c:pt idx="32">
                  <c:v>9.2522356597004278E-5</c:v>
                </c:pt>
                <c:pt idx="33">
                  <c:v>0.42111057388669076</c:v>
                </c:pt>
                <c:pt idx="34">
                  <c:v>0.42549488829406412</c:v>
                </c:pt>
                <c:pt idx="35">
                  <c:v>0.19424358772074096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EF-4F01-B1EE-63FE4CAA0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292352"/>
        <c:axId val="232294272"/>
      </c:scatterChart>
      <c:valAx>
        <c:axId val="232292352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294272"/>
        <c:crosses val="autoZero"/>
        <c:crossBetween val="midCat"/>
      </c:valAx>
      <c:valAx>
        <c:axId val="2322942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</a:t>
                </a:r>
              </a:p>
            </c:rich>
          </c:tx>
          <c:layout>
            <c:manualLayout>
              <c:xMode val="edge"/>
              <c:yMode val="edge"/>
              <c:x val="1.6851918944943561E-3"/>
              <c:y val="0.34941812105409897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292352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486395283230283"/>
          <c:y val="0.49549157870747562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Dilution3!$AI$4:$AI$39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Dilution3!$AL$4:$AL$39</c:f>
              <c:numCache>
                <c:formatCode>General</c:formatCode>
                <c:ptCount val="36"/>
                <c:pt idx="0">
                  <c:v>0.10546313285</c:v>
                </c:pt>
                <c:pt idx="1">
                  <c:v>0.10268554690000001</c:v>
                </c:pt>
                <c:pt idx="2">
                  <c:v>9.5907759665000009E-2</c:v>
                </c:pt>
                <c:pt idx="3">
                  <c:v>7.9722921845000003E-2</c:v>
                </c:pt>
                <c:pt idx="4">
                  <c:v>5.7509336469999998E-2</c:v>
                </c:pt>
                <c:pt idx="5">
                  <c:v>4.3737649919999996E-2</c:v>
                </c:pt>
                <c:pt idx="6">
                  <c:v>3.9295215605000003E-2</c:v>
                </c:pt>
                <c:pt idx="7">
                  <c:v>3.8795090915000004E-2</c:v>
                </c:pt>
                <c:pt idx="8">
                  <c:v>3.8497685194999999E-2</c:v>
                </c:pt>
                <c:pt idx="9">
                  <c:v>3.8240489959999999E-2</c:v>
                </c:pt>
                <c:pt idx="10">
                  <c:v>3.8259832860000002E-2</c:v>
                </c:pt>
                <c:pt idx="11">
                  <c:v>3.8317862750000001E-2</c:v>
                </c:pt>
                <c:pt idx="12">
                  <c:v>3.851110101E-2</c:v>
                </c:pt>
                <c:pt idx="13">
                  <c:v>3.8643712995000003E-2</c:v>
                </c:pt>
                <c:pt idx="14">
                  <c:v>3.8796905280000002E-2</c:v>
                </c:pt>
                <c:pt idx="15">
                  <c:v>3.9122726920000003E-2</c:v>
                </c:pt>
                <c:pt idx="16">
                  <c:v>3.9579502345000003E-2</c:v>
                </c:pt>
                <c:pt idx="17">
                  <c:v>4.0258965490000007E-2</c:v>
                </c:pt>
                <c:pt idx="18">
                  <c:v>4.1388847829999999E-2</c:v>
                </c:pt>
                <c:pt idx="19">
                  <c:v>4.2771644589999998E-2</c:v>
                </c:pt>
                <c:pt idx="20">
                  <c:v>4.3522770405000008E-2</c:v>
                </c:pt>
                <c:pt idx="21">
                  <c:v>4.3795516489999999E-2</c:v>
                </c:pt>
                <c:pt idx="22">
                  <c:v>4.3993060590000008E-2</c:v>
                </c:pt>
                <c:pt idx="23">
                  <c:v>4.2311036585000003E-2</c:v>
                </c:pt>
                <c:pt idx="24">
                  <c:v>4.0245041849999996E-2</c:v>
                </c:pt>
                <c:pt idx="25">
                  <c:v>3.9269479509999997E-2</c:v>
                </c:pt>
                <c:pt idx="26">
                  <c:v>3.8925089835000003E-2</c:v>
                </c:pt>
                <c:pt idx="27">
                  <c:v>3.8824954029999997E-2</c:v>
                </c:pt>
                <c:pt idx="28">
                  <c:v>3.8832939859999999E-2</c:v>
                </c:pt>
                <c:pt idx="29">
                  <c:v>3.8827573060000002E-2</c:v>
                </c:pt>
                <c:pt idx="30">
                  <c:v>3.8932142259999997E-2</c:v>
                </c:pt>
                <c:pt idx="31">
                  <c:v>3.9059325454999995E-2</c:v>
                </c:pt>
                <c:pt idx="32">
                  <c:v>3.9009349345E-2</c:v>
                </c:pt>
                <c:pt idx="33">
                  <c:v>3.9233508109999995E-2</c:v>
                </c:pt>
                <c:pt idx="34">
                  <c:v>3.9459410904999999E-2</c:v>
                </c:pt>
                <c:pt idx="35">
                  <c:v>3.9828952549999998E-2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7F-4716-932D-03F0DB74C480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Dilution3!$A$4:$A$39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Dilution3!$AE$4:$AE$39</c:f>
              <c:numCache>
                <c:formatCode>General</c:formatCode>
                <c:ptCount val="36"/>
                <c:pt idx="0">
                  <c:v>0.10546243538143901</c:v>
                </c:pt>
                <c:pt idx="1">
                  <c:v>0.10268565210665762</c:v>
                </c:pt>
                <c:pt idx="2">
                  <c:v>9.5907211390888952E-2</c:v>
                </c:pt>
                <c:pt idx="3">
                  <c:v>7.9723207669084736E-2</c:v>
                </c:pt>
                <c:pt idx="4">
                  <c:v>5.7515102927846645E-2</c:v>
                </c:pt>
                <c:pt idx="5">
                  <c:v>4.3741158261876883E-2</c:v>
                </c:pt>
                <c:pt idx="6">
                  <c:v>3.9295160760748515E-2</c:v>
                </c:pt>
                <c:pt idx="7">
                  <c:v>3.880711828529898E-2</c:v>
                </c:pt>
                <c:pt idx="8">
                  <c:v>3.8371736694764694E-2</c:v>
                </c:pt>
                <c:pt idx="9">
                  <c:v>3.8240786990677879E-2</c:v>
                </c:pt>
                <c:pt idx="10">
                  <c:v>3.9203571256862947E-2</c:v>
                </c:pt>
                <c:pt idx="11">
                  <c:v>3.925180207513243E-2</c:v>
                </c:pt>
                <c:pt idx="12">
                  <c:v>3.9403872230596042E-2</c:v>
                </c:pt>
                <c:pt idx="13">
                  <c:v>3.952007468200993E-2</c:v>
                </c:pt>
                <c:pt idx="14">
                  <c:v>3.9656042864791574E-2</c:v>
                </c:pt>
                <c:pt idx="15">
                  <c:v>3.9931320305292263E-2</c:v>
                </c:pt>
                <c:pt idx="16">
                  <c:v>4.0311819510043465E-2</c:v>
                </c:pt>
                <c:pt idx="17">
                  <c:v>4.0875762990321633E-2</c:v>
                </c:pt>
                <c:pt idx="18">
                  <c:v>4.1786534983613663E-2</c:v>
                </c:pt>
                <c:pt idx="19">
                  <c:v>4.2835790828955563E-2</c:v>
                </c:pt>
                <c:pt idx="20">
                  <c:v>4.3414575464050684E-2</c:v>
                </c:pt>
                <c:pt idx="21">
                  <c:v>4.3662210601007889E-2</c:v>
                </c:pt>
                <c:pt idx="22">
                  <c:v>4.3870704762980238E-2</c:v>
                </c:pt>
                <c:pt idx="23">
                  <c:v>4.2605966826322852E-2</c:v>
                </c:pt>
                <c:pt idx="24">
                  <c:v>4.0909596177909277E-2</c:v>
                </c:pt>
                <c:pt idx="25">
                  <c:v>4.0106933745799253E-2</c:v>
                </c:pt>
                <c:pt idx="26">
                  <c:v>3.9842632999906487E-2</c:v>
                </c:pt>
                <c:pt idx="27">
                  <c:v>3.9784780629912399E-2</c:v>
                </c:pt>
                <c:pt idx="28">
                  <c:v>3.9802777468213341E-2</c:v>
                </c:pt>
                <c:pt idx="29">
                  <c:v>3.9815093337684598E-2</c:v>
                </c:pt>
                <c:pt idx="30">
                  <c:v>3.8939504690384409E-2</c:v>
                </c:pt>
                <c:pt idx="31">
                  <c:v>3.9061181144711951E-2</c:v>
                </c:pt>
                <c:pt idx="32">
                  <c:v>3.9010427354440345E-2</c:v>
                </c:pt>
                <c:pt idx="33">
                  <c:v>4.0259912361252113E-2</c:v>
                </c:pt>
                <c:pt idx="34">
                  <c:v>4.0495948240137712E-2</c:v>
                </c:pt>
                <c:pt idx="35">
                  <c:v>4.0117104828259212E-2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07F-4716-932D-03F0DB74C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324480"/>
        <c:axId val="232154624"/>
      </c:scatterChart>
      <c:valAx>
        <c:axId val="23232448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154624"/>
        <c:crosses val="autoZero"/>
        <c:crossBetween val="midCat"/>
      </c:valAx>
      <c:valAx>
        <c:axId val="2321546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6053194985125431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32448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Dilution2!$AI$4:$AI$39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Dilution2!$AM$4:$AM$39</c:f>
              <c:numCache>
                <c:formatCode>General</c:formatCode>
                <c:ptCount val="36"/>
                <c:pt idx="0">
                  <c:v>6.4919812351215939E-2</c:v>
                </c:pt>
                <c:pt idx="1">
                  <c:v>5.1929103326912307E-2</c:v>
                </c:pt>
                <c:pt idx="2">
                  <c:v>3.2118121547447379E-2</c:v>
                </c:pt>
                <c:pt idx="3">
                  <c:v>9.2474509398962866E-3</c:v>
                </c:pt>
                <c:pt idx="4">
                  <c:v>5.687045416292644E-4</c:v>
                </c:pt>
                <c:pt idx="5">
                  <c:v>1.4913452677325765E-4</c:v>
                </c:pt>
                <c:pt idx="6">
                  <c:v>1.396958970591242E-4</c:v>
                </c:pt>
                <c:pt idx="7">
                  <c:v>1.6649054997618714E-4</c:v>
                </c:pt>
                <c:pt idx="8">
                  <c:v>1.608765246374258E-4</c:v>
                </c:pt>
                <c:pt idx="9">
                  <c:v>1.5839182512476452E-4</c:v>
                </c:pt>
                <c:pt idx="10">
                  <c:v>1.455983942869488E-4</c:v>
                </c:pt>
                <c:pt idx="11">
                  <c:v>1.3121369614818915E-4</c:v>
                </c:pt>
                <c:pt idx="12">
                  <c:v>1.1106887536216484E-4</c:v>
                </c:pt>
                <c:pt idx="13">
                  <c:v>1.0641106316469733E-4</c:v>
                </c:pt>
                <c:pt idx="14">
                  <c:v>1.1009444839777692E-4</c:v>
                </c:pt>
                <c:pt idx="15">
                  <c:v>1.0961158198015284E-4</c:v>
                </c:pt>
                <c:pt idx="16">
                  <c:v>1.0085208751971117E-4</c:v>
                </c:pt>
                <c:pt idx="17">
                  <c:v>9.7900075162388704E-5</c:v>
                </c:pt>
                <c:pt idx="18">
                  <c:v>1.0163469877795563E-4</c:v>
                </c:pt>
                <c:pt idx="19">
                  <c:v>9.4453961750904432E-5</c:v>
                </c:pt>
                <c:pt idx="20">
                  <c:v>9.3340221626030364E-5</c:v>
                </c:pt>
                <c:pt idx="21">
                  <c:v>8.740192518530952E-5</c:v>
                </c:pt>
                <c:pt idx="22">
                  <c:v>8.7787309755660905E-5</c:v>
                </c:pt>
                <c:pt idx="23">
                  <c:v>6.1441991776942375E-5</c:v>
                </c:pt>
                <c:pt idx="24">
                  <c:v>5.5061751557710685E-5</c:v>
                </c:pt>
                <c:pt idx="25">
                  <c:v>5.2756282453697741E-5</c:v>
                </c:pt>
                <c:pt idx="26">
                  <c:v>5.6805482497275236E-5</c:v>
                </c:pt>
                <c:pt idx="27">
                  <c:v>5.9635395266051573E-5</c:v>
                </c:pt>
                <c:pt idx="28">
                  <c:v>5.5789865823621855E-5</c:v>
                </c:pt>
                <c:pt idx="29">
                  <c:v>5.6537851478620817E-5</c:v>
                </c:pt>
                <c:pt idx="30">
                  <c:v>5.7453836392700846E-5</c:v>
                </c:pt>
                <c:pt idx="31">
                  <c:v>5.3008354099837957E-5</c:v>
                </c:pt>
                <c:pt idx="32">
                  <c:v>5.7068361495214286E-5</c:v>
                </c:pt>
                <c:pt idx="33">
                  <c:v>5.0784126225737497E-5</c:v>
                </c:pt>
                <c:pt idx="34">
                  <c:v>6.0778391685952952E-5</c:v>
                </c:pt>
                <c:pt idx="35">
                  <c:v>7.6282112424635532E-5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45-4940-A404-C9073F3567A9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Dilution2!$A$4:$A$39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Dilution2!$AF$4:$AF$39</c:f>
              <c:numCache>
                <c:formatCode>General</c:formatCode>
                <c:ptCount val="36"/>
                <c:pt idx="0">
                  <c:v>0.75939136879590097</c:v>
                </c:pt>
                <c:pt idx="1">
                  <c:v>0.74538392623030592</c:v>
                </c:pt>
                <c:pt idx="2">
                  <c:v>0.71598085286487056</c:v>
                </c:pt>
                <c:pt idx="3">
                  <c:v>0.64382963487518419</c:v>
                </c:pt>
                <c:pt idx="4">
                  <c:v>0.50412943299727653</c:v>
                </c:pt>
                <c:pt idx="5">
                  <c:v>0.44468424016075953</c:v>
                </c:pt>
                <c:pt idx="6">
                  <c:v>0.4406928684459786</c:v>
                </c:pt>
                <c:pt idx="7">
                  <c:v>0.44734146966212263</c:v>
                </c:pt>
                <c:pt idx="8">
                  <c:v>0.4458700928835333</c:v>
                </c:pt>
                <c:pt idx="9">
                  <c:v>2.2220065128439141E-4</c:v>
                </c:pt>
                <c:pt idx="10">
                  <c:v>0.44183558181222959</c:v>
                </c:pt>
                <c:pt idx="11">
                  <c:v>0.43784915887812076</c:v>
                </c:pt>
                <c:pt idx="12">
                  <c:v>0.43146859246791364</c:v>
                </c:pt>
                <c:pt idx="13">
                  <c:v>1.2194556629899884E-4</c:v>
                </c:pt>
                <c:pt idx="14">
                  <c:v>0.64289821836438077</c:v>
                </c:pt>
                <c:pt idx="15">
                  <c:v>0.64279008268638127</c:v>
                </c:pt>
                <c:pt idx="16">
                  <c:v>0.64046307283275739</c:v>
                </c:pt>
                <c:pt idx="17">
                  <c:v>0.63970807067236579</c:v>
                </c:pt>
                <c:pt idx="18">
                  <c:v>0.64090073402167325</c:v>
                </c:pt>
                <c:pt idx="19">
                  <c:v>0.63906060242790641</c:v>
                </c:pt>
                <c:pt idx="20">
                  <c:v>0.63878346709344724</c:v>
                </c:pt>
                <c:pt idx="21">
                  <c:v>0.6369471325123871</c:v>
                </c:pt>
                <c:pt idx="22">
                  <c:v>0.63707309423485436</c:v>
                </c:pt>
                <c:pt idx="23">
                  <c:v>0.62681208157948576</c:v>
                </c:pt>
                <c:pt idx="24">
                  <c:v>0.62333325771865888</c:v>
                </c:pt>
                <c:pt idx="25">
                  <c:v>0.62190956260286501</c:v>
                </c:pt>
                <c:pt idx="26">
                  <c:v>0.62384296187215416</c:v>
                </c:pt>
                <c:pt idx="27">
                  <c:v>0.62506961541031558</c:v>
                </c:pt>
                <c:pt idx="28">
                  <c:v>0.62315741707979566</c:v>
                </c:pt>
                <c:pt idx="29">
                  <c:v>0.62345113261953622</c:v>
                </c:pt>
                <c:pt idx="30">
                  <c:v>0.6237844701688704</c:v>
                </c:pt>
                <c:pt idx="31">
                  <c:v>3.9148732027471077E-7</c:v>
                </c:pt>
                <c:pt idx="32">
                  <c:v>0.62337163445665011</c:v>
                </c:pt>
                <c:pt idx="33">
                  <c:v>0.62013214709308118</c:v>
                </c:pt>
                <c:pt idx="34">
                  <c:v>0.6249078654032747</c:v>
                </c:pt>
                <c:pt idx="35">
                  <c:v>0.41634172475274028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45-4940-A404-C9073F356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177024"/>
        <c:axId val="232203776"/>
      </c:scatterChart>
      <c:valAx>
        <c:axId val="232177024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203776"/>
        <c:crosses val="autoZero"/>
        <c:crossBetween val="midCat"/>
      </c:valAx>
      <c:valAx>
        <c:axId val="2322037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1E-3"/>
              <c:y val="0.1938245882276887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177024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486395283230283"/>
          <c:y val="0.49549157870747562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Dilution2!$AI$4:$AI$39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Dilution2!$AL$4:$AL$39</c:f>
              <c:numCache>
                <c:formatCode>General</c:formatCode>
                <c:ptCount val="36"/>
                <c:pt idx="0">
                  <c:v>0.1639579582</c:v>
                </c:pt>
                <c:pt idx="1">
                  <c:v>0.1552647352</c:v>
                </c:pt>
                <c:pt idx="2">
                  <c:v>0.13643057345000001</c:v>
                </c:pt>
                <c:pt idx="3">
                  <c:v>0.10065452580000001</c:v>
                </c:pt>
                <c:pt idx="4">
                  <c:v>6.2773115635000001E-2</c:v>
                </c:pt>
                <c:pt idx="5">
                  <c:v>4.4365630150000002E-2</c:v>
                </c:pt>
                <c:pt idx="6">
                  <c:v>3.9628628494999998E-2</c:v>
                </c:pt>
                <c:pt idx="7">
                  <c:v>3.9224710465E-2</c:v>
                </c:pt>
                <c:pt idx="8">
                  <c:v>3.9012101884999997E-2</c:v>
                </c:pt>
                <c:pt idx="9">
                  <c:v>3.8686552045000003E-2</c:v>
                </c:pt>
                <c:pt idx="10">
                  <c:v>3.8700832130000001E-2</c:v>
                </c:pt>
                <c:pt idx="11">
                  <c:v>3.8652946945000002E-2</c:v>
                </c:pt>
                <c:pt idx="12">
                  <c:v>3.8815529345000002E-2</c:v>
                </c:pt>
                <c:pt idx="13">
                  <c:v>3.8943940400000002E-2</c:v>
                </c:pt>
                <c:pt idx="14">
                  <c:v>3.9098328350000003E-2</c:v>
                </c:pt>
                <c:pt idx="15">
                  <c:v>3.9433362484999998E-2</c:v>
                </c:pt>
                <c:pt idx="16">
                  <c:v>3.9823757410000001E-2</c:v>
                </c:pt>
                <c:pt idx="17">
                  <c:v>4.0544159410000002E-2</c:v>
                </c:pt>
                <c:pt idx="18">
                  <c:v>4.1705029009999998E-2</c:v>
                </c:pt>
                <c:pt idx="19">
                  <c:v>4.3360130790000007E-2</c:v>
                </c:pt>
                <c:pt idx="20">
                  <c:v>4.4079661369999995E-2</c:v>
                </c:pt>
                <c:pt idx="21">
                  <c:v>4.4360229970000005E-2</c:v>
                </c:pt>
                <c:pt idx="22">
                  <c:v>4.4532651899999998E-2</c:v>
                </c:pt>
                <c:pt idx="23">
                  <c:v>4.2671079634999998E-2</c:v>
                </c:pt>
                <c:pt idx="24">
                  <c:v>4.0409827230000001E-2</c:v>
                </c:pt>
                <c:pt idx="25">
                  <c:v>3.9401446579999999E-2</c:v>
                </c:pt>
                <c:pt idx="26">
                  <c:v>3.9123045205000005E-2</c:v>
                </c:pt>
                <c:pt idx="27">
                  <c:v>3.9070693255000004E-2</c:v>
                </c:pt>
                <c:pt idx="28">
                  <c:v>3.9049627779999999E-2</c:v>
                </c:pt>
                <c:pt idx="29">
                  <c:v>3.9052197934999998E-2</c:v>
                </c:pt>
                <c:pt idx="30">
                  <c:v>3.9106419089999997E-2</c:v>
                </c:pt>
                <c:pt idx="31">
                  <c:v>3.9194477795000002E-2</c:v>
                </c:pt>
                <c:pt idx="32">
                  <c:v>3.9219205380000004E-2</c:v>
                </c:pt>
                <c:pt idx="33">
                  <c:v>3.9336452485000006E-2</c:v>
                </c:pt>
                <c:pt idx="34">
                  <c:v>3.9542573689999999E-2</c:v>
                </c:pt>
                <c:pt idx="35">
                  <c:v>3.9886249305000003E-2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2C-4C60-8ABB-296B67A24809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Dilution2!$A$4:$A$39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Dilution2!$AE$4:$AE$39</c:f>
              <c:numCache>
                <c:formatCode>General</c:formatCode>
                <c:ptCount val="36"/>
                <c:pt idx="0">
                  <c:v>8.9189784291804741E-2</c:v>
                </c:pt>
                <c:pt idx="1">
                  <c:v>8.857801868840541E-2</c:v>
                </c:pt>
                <c:pt idx="2">
                  <c:v>8.5528489578347661E-2</c:v>
                </c:pt>
                <c:pt idx="3">
                  <c:v>7.5660386127140433E-2</c:v>
                </c:pt>
                <c:pt idx="4">
                  <c:v>5.7740351322332586E-2</c:v>
                </c:pt>
                <c:pt idx="5">
                  <c:v>4.4090813303812926E-2</c:v>
                </c:pt>
                <c:pt idx="6">
                  <c:v>4.0239700938782728E-2</c:v>
                </c:pt>
                <c:pt idx="7">
                  <c:v>3.9927910982447953E-2</c:v>
                </c:pt>
                <c:pt idx="8">
                  <c:v>3.9759587415643151E-2</c:v>
                </c:pt>
                <c:pt idx="9">
                  <c:v>3.872652227831741E-2</c:v>
                </c:pt>
                <c:pt idx="10">
                  <c:v>3.9513449634546768E-2</c:v>
                </c:pt>
                <c:pt idx="11">
                  <c:v>3.9472890128341952E-2</c:v>
                </c:pt>
                <c:pt idx="12">
                  <c:v>3.9599687136484443E-2</c:v>
                </c:pt>
                <c:pt idx="13">
                  <c:v>3.8939844394779016E-2</c:v>
                </c:pt>
                <c:pt idx="14">
                  <c:v>4.0225469741650477E-2</c:v>
                </c:pt>
                <c:pt idx="15">
                  <c:v>4.0443237015784686E-2</c:v>
                </c:pt>
                <c:pt idx="16">
                  <c:v>4.0693787786598795E-2</c:v>
                </c:pt>
                <c:pt idx="17">
                  <c:v>4.1141575573556077E-2</c:v>
                </c:pt>
                <c:pt idx="18">
                  <c:v>4.1847414014372988E-2</c:v>
                </c:pt>
                <c:pt idx="19">
                  <c:v>4.2852155425186347E-2</c:v>
                </c:pt>
                <c:pt idx="20">
                  <c:v>4.3305708404678997E-2</c:v>
                </c:pt>
                <c:pt idx="21">
                  <c:v>4.3511525456433553E-2</c:v>
                </c:pt>
                <c:pt idx="22">
                  <c:v>4.3645379650788713E-2</c:v>
                </c:pt>
                <c:pt idx="23">
                  <c:v>4.2608868401828863E-2</c:v>
                </c:pt>
                <c:pt idx="24">
                  <c:v>4.1273795689235185E-2</c:v>
                </c:pt>
                <c:pt idx="25">
                  <c:v>4.069289223194178E-2</c:v>
                </c:pt>
                <c:pt idx="26">
                  <c:v>4.0568494110812037E-2</c:v>
                </c:pt>
                <c:pt idx="27">
                  <c:v>4.0582892291781893E-2</c:v>
                </c:pt>
                <c:pt idx="28">
                  <c:v>4.0610598509321638E-2</c:v>
                </c:pt>
                <c:pt idx="29">
                  <c:v>4.066415440854055E-2</c:v>
                </c:pt>
                <c:pt idx="30">
                  <c:v>4.0751015239010271E-2</c:v>
                </c:pt>
                <c:pt idx="31">
                  <c:v>3.9194978022251026E-2</c:v>
                </c:pt>
                <c:pt idx="32">
                  <c:v>4.0938993761613092E-2</c:v>
                </c:pt>
                <c:pt idx="33">
                  <c:v>4.1067044866856861E-2</c:v>
                </c:pt>
                <c:pt idx="34">
                  <c:v>4.1282417659165668E-2</c:v>
                </c:pt>
                <c:pt idx="35">
                  <c:v>4.0855025044601791E-2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2C-4C60-8ABB-296B67A24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229888"/>
        <c:axId val="232232064"/>
      </c:scatterChart>
      <c:valAx>
        <c:axId val="232229888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232064"/>
        <c:crosses val="autoZero"/>
        <c:crossBetween val="midCat"/>
      </c:valAx>
      <c:valAx>
        <c:axId val="2322320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387882157161E-3"/>
              <c:y val="0.1938245882276887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229888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Dilution1!$AI$4:$AI$39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Dilution1!$AM$4:$AM$39</c:f>
              <c:numCache>
                <c:formatCode>General</c:formatCode>
                <c:ptCount val="36"/>
                <c:pt idx="0">
                  <c:v>2.462034949183648E-3</c:v>
                </c:pt>
                <c:pt idx="1">
                  <c:v>9.4653555210191527E-4</c:v>
                </c:pt>
                <c:pt idx="2">
                  <c:v>2.8878632369918456E-4</c:v>
                </c:pt>
                <c:pt idx="3">
                  <c:v>8.9846459524194731E-5</c:v>
                </c:pt>
                <c:pt idx="4">
                  <c:v>2.2108299826665281E-5</c:v>
                </c:pt>
                <c:pt idx="5">
                  <c:v>2.5030754883825086E-5</c:v>
                </c:pt>
                <c:pt idx="6">
                  <c:v>1.5901283955580629E-5</c:v>
                </c:pt>
                <c:pt idx="7">
                  <c:v>2.0073799500113509E-5</c:v>
                </c:pt>
                <c:pt idx="8">
                  <c:v>2.0662817011118901E-5</c:v>
                </c:pt>
                <c:pt idx="9">
                  <c:v>2.5550176344561584E-5</c:v>
                </c:pt>
                <c:pt idx="10">
                  <c:v>1.6622491064863531E-5</c:v>
                </c:pt>
                <c:pt idx="11">
                  <c:v>1.6303058518057187E-5</c:v>
                </c:pt>
                <c:pt idx="12">
                  <c:v>6.1829122929314345E-6</c:v>
                </c:pt>
                <c:pt idx="13">
                  <c:v>1.4970460917570342E-5</c:v>
                </c:pt>
                <c:pt idx="14">
                  <c:v>1.3832064591623407E-5</c:v>
                </c:pt>
                <c:pt idx="15">
                  <c:v>1.5474963690912678E-5</c:v>
                </c:pt>
                <c:pt idx="16">
                  <c:v>9.7360560941806306E-6</c:v>
                </c:pt>
                <c:pt idx="17">
                  <c:v>9.4818761825215809E-6</c:v>
                </c:pt>
                <c:pt idx="18">
                  <c:v>1.3203258505529317E-5</c:v>
                </c:pt>
                <c:pt idx="19">
                  <c:v>5.4521305061874901E-6</c:v>
                </c:pt>
                <c:pt idx="20">
                  <c:v>1.5085328151454376E-5</c:v>
                </c:pt>
                <c:pt idx="21">
                  <c:v>1.1523366698166249E-5</c:v>
                </c:pt>
                <c:pt idx="22">
                  <c:v>1.5848008047731994E-5</c:v>
                </c:pt>
                <c:pt idx="23">
                  <c:v>6.9252391640536938E-6</c:v>
                </c:pt>
                <c:pt idx="24">
                  <c:v>1.1563607515873105E-5</c:v>
                </c:pt>
                <c:pt idx="25">
                  <c:v>7.6422460976218078E-6</c:v>
                </c:pt>
                <c:pt idx="26">
                  <c:v>7.1606782019327009E-6</c:v>
                </c:pt>
                <c:pt idx="27">
                  <c:v>1.0817759622242922E-5</c:v>
                </c:pt>
                <c:pt idx="28">
                  <c:v>6.2734428549291983E-6</c:v>
                </c:pt>
                <c:pt idx="29">
                  <c:v>1.1543402489288545E-5</c:v>
                </c:pt>
                <c:pt idx="30">
                  <c:v>9.3107096022185705E-6</c:v>
                </c:pt>
                <c:pt idx="31">
                  <c:v>4.3174160652114174E-6</c:v>
                </c:pt>
                <c:pt idx="32">
                  <c:v>1.135905774308555E-5</c:v>
                </c:pt>
                <c:pt idx="33">
                  <c:v>7.9084932119317614E-6</c:v>
                </c:pt>
                <c:pt idx="34">
                  <c:v>7.2904119735190625E-6</c:v>
                </c:pt>
                <c:pt idx="35">
                  <c:v>1.7130529888914844E-5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2C-445D-8DA1-4EAE89CF568D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Dilution1!$A$4:$A$39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Dilution1!$AF$4:$AF$39</c:f>
              <c:numCache>
                <c:formatCode>General</c:formatCode>
                <c:ptCount val="36"/>
                <c:pt idx="0">
                  <c:v>0</c:v>
                </c:pt>
                <c:pt idx="1">
                  <c:v>0.84975647699812662</c:v>
                </c:pt>
                <c:pt idx="2">
                  <c:v>0.83771107068088424</c:v>
                </c:pt>
                <c:pt idx="3">
                  <c:v>0.82236459179483656</c:v>
                </c:pt>
                <c:pt idx="4">
                  <c:v>6.175733248221165E-8</c:v>
                </c:pt>
                <c:pt idx="5">
                  <c:v>0.79892172725806843</c:v>
                </c:pt>
                <c:pt idx="6">
                  <c:v>0.79214689238728897</c:v>
                </c:pt>
                <c:pt idx="7">
                  <c:v>0.79566534145155909</c:v>
                </c:pt>
                <c:pt idx="8">
                  <c:v>0.79549881457394189</c:v>
                </c:pt>
                <c:pt idx="9">
                  <c:v>3.5830003395443825E-6</c:v>
                </c:pt>
                <c:pt idx="10">
                  <c:v>0.78200554790928367</c:v>
                </c:pt>
                <c:pt idx="11">
                  <c:v>0.79247230478116804</c:v>
                </c:pt>
                <c:pt idx="12">
                  <c:v>0.77836220040796544</c:v>
                </c:pt>
                <c:pt idx="13">
                  <c:v>0.79141605909120516</c:v>
                </c:pt>
                <c:pt idx="14">
                  <c:v>0.78760136483547882</c:v>
                </c:pt>
                <c:pt idx="15">
                  <c:v>0.78331232818369056</c:v>
                </c:pt>
                <c:pt idx="16">
                  <c:v>0.78300461904097229</c:v>
                </c:pt>
                <c:pt idx="17">
                  <c:v>0.78279890104138938</c:v>
                </c:pt>
                <c:pt idx="18">
                  <c:v>0.78943592047754707</c:v>
                </c:pt>
                <c:pt idx="19">
                  <c:v>0.77629117841344142</c:v>
                </c:pt>
                <c:pt idx="20">
                  <c:v>0.79134905960174151</c:v>
                </c:pt>
                <c:pt idx="21">
                  <c:v>0.78690471161083386</c:v>
                </c:pt>
                <c:pt idx="22">
                  <c:v>0.79238219595875004</c:v>
                </c:pt>
                <c:pt idx="23">
                  <c:v>0</c:v>
                </c:pt>
                <c:pt idx="24">
                  <c:v>0.78812540498696448</c:v>
                </c:pt>
                <c:pt idx="25">
                  <c:v>0.77997043354772555</c:v>
                </c:pt>
                <c:pt idx="26">
                  <c:v>0.77771881498978934</c:v>
                </c:pt>
                <c:pt idx="27">
                  <c:v>0.78306924226206576</c:v>
                </c:pt>
                <c:pt idx="28">
                  <c:v>0.77486931131684766</c:v>
                </c:pt>
                <c:pt idx="29">
                  <c:v>0.78563556781585397</c:v>
                </c:pt>
                <c:pt idx="30">
                  <c:v>0.78137586310408758</c:v>
                </c:pt>
                <c:pt idx="31">
                  <c:v>7.7314929848780864E-6</c:v>
                </c:pt>
                <c:pt idx="32">
                  <c:v>2.572749367541353E-5</c:v>
                </c:pt>
                <c:pt idx="33">
                  <c:v>2.5238527554096485E-5</c:v>
                </c:pt>
                <c:pt idx="34">
                  <c:v>2.5130744844701452E-5</c:v>
                </c:pt>
                <c:pt idx="35">
                  <c:v>1.4756898752608271E-5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2C-445D-8DA1-4EAE89CF5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778752"/>
        <c:axId val="232780928"/>
      </c:scatterChart>
      <c:valAx>
        <c:axId val="232778752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780928"/>
        <c:crosses val="autoZero"/>
        <c:crossBetween val="midCat"/>
      </c:valAx>
      <c:valAx>
        <c:axId val="2327809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32996892065907696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778752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486395283230283"/>
          <c:y val="0.49549157870747562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Dilution1!$AI$4:$AI$39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Dilution1!$AL$4:$AL$39</c:f>
              <c:numCache>
                <c:formatCode>General</c:formatCode>
                <c:ptCount val="36"/>
                <c:pt idx="0">
                  <c:v>0.32843528750000006</c:v>
                </c:pt>
                <c:pt idx="1">
                  <c:v>0.28081440925000001</c:v>
                </c:pt>
                <c:pt idx="2">
                  <c:v>0.21068001745000001</c:v>
                </c:pt>
                <c:pt idx="3">
                  <c:v>0.12667161944999999</c:v>
                </c:pt>
                <c:pt idx="4">
                  <c:v>6.7328133579999991E-2</c:v>
                </c:pt>
                <c:pt idx="5">
                  <c:v>4.5216374395000002E-2</c:v>
                </c:pt>
                <c:pt idx="6">
                  <c:v>4.0766184330000003E-2</c:v>
                </c:pt>
                <c:pt idx="7">
                  <c:v>4.0745489599999997E-2</c:v>
                </c:pt>
                <c:pt idx="8">
                  <c:v>4.0436437129999996E-2</c:v>
                </c:pt>
                <c:pt idx="9">
                  <c:v>3.9950113294999999E-2</c:v>
                </c:pt>
                <c:pt idx="10">
                  <c:v>3.9935606715000002E-2</c:v>
                </c:pt>
                <c:pt idx="11">
                  <c:v>3.9733918905000006E-2</c:v>
                </c:pt>
                <c:pt idx="12">
                  <c:v>3.9778437610000002E-2</c:v>
                </c:pt>
                <c:pt idx="13">
                  <c:v>3.9832587239999995E-2</c:v>
                </c:pt>
                <c:pt idx="14">
                  <c:v>3.9992126225000001E-2</c:v>
                </c:pt>
                <c:pt idx="15">
                  <c:v>4.0359926225000002E-2</c:v>
                </c:pt>
                <c:pt idx="16">
                  <c:v>4.0683796405E-2</c:v>
                </c:pt>
                <c:pt idx="17">
                  <c:v>4.1333444119999993E-2</c:v>
                </c:pt>
                <c:pt idx="18">
                  <c:v>4.2593252654999997E-2</c:v>
                </c:pt>
                <c:pt idx="19">
                  <c:v>4.4263091089999998E-2</c:v>
                </c:pt>
                <c:pt idx="20">
                  <c:v>4.5124368664999998E-2</c:v>
                </c:pt>
                <c:pt idx="21">
                  <c:v>4.532912016E-2</c:v>
                </c:pt>
                <c:pt idx="22">
                  <c:v>4.5348668100000003E-2</c:v>
                </c:pt>
                <c:pt idx="23">
                  <c:v>4.323861599E-2</c:v>
                </c:pt>
                <c:pt idx="24">
                  <c:v>4.0955257415000001E-2</c:v>
                </c:pt>
                <c:pt idx="25">
                  <c:v>3.9898376464999996E-2</c:v>
                </c:pt>
                <c:pt idx="26">
                  <c:v>3.9710353614999999E-2</c:v>
                </c:pt>
                <c:pt idx="27">
                  <c:v>3.9695713520000002E-2</c:v>
                </c:pt>
                <c:pt idx="28">
                  <c:v>3.9575152400000001E-2</c:v>
                </c:pt>
                <c:pt idx="29">
                  <c:v>3.9566509719999997E-2</c:v>
                </c:pt>
                <c:pt idx="30">
                  <c:v>3.9567553999999998E-2</c:v>
                </c:pt>
                <c:pt idx="31">
                  <c:v>3.9732034205000002E-2</c:v>
                </c:pt>
                <c:pt idx="32">
                  <c:v>3.9728109834999997E-2</c:v>
                </c:pt>
                <c:pt idx="33">
                  <c:v>3.9934830665000004E-2</c:v>
                </c:pt>
                <c:pt idx="34">
                  <c:v>4.0072515009999997E-2</c:v>
                </c:pt>
                <c:pt idx="35">
                  <c:v>4.0528542995E-2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63-45B8-ADCD-0C0520C30187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Dilution1!$A$4:$A$39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Dilution1!$AE$4:$AE$39</c:f>
              <c:numCache>
                <c:formatCode>General</c:formatCode>
                <c:ptCount val="36"/>
                <c:pt idx="0">
                  <c:v>0</c:v>
                </c:pt>
                <c:pt idx="1">
                  <c:v>9.2487598510378521E-2</c:v>
                </c:pt>
                <c:pt idx="2">
                  <c:v>8.2438781202943123E-2</c:v>
                </c:pt>
                <c:pt idx="3">
                  <c:v>6.4852404846468287E-2</c:v>
                </c:pt>
                <c:pt idx="4">
                  <c:v>6.7328132087659143E-2</c:v>
                </c:pt>
                <c:pt idx="5">
                  <c:v>4.2113629001964983E-2</c:v>
                </c:pt>
                <c:pt idx="6">
                  <c:v>4.0685828417790622E-2</c:v>
                </c:pt>
                <c:pt idx="7">
                  <c:v>4.0689355794827485E-2</c:v>
                </c:pt>
                <c:pt idx="8">
                  <c:v>4.0610459703258814E-2</c:v>
                </c:pt>
                <c:pt idx="9">
                  <c:v>3.9950092887286993E-2</c:v>
                </c:pt>
                <c:pt idx="10">
                  <c:v>4.0517152128044888E-2</c:v>
                </c:pt>
                <c:pt idx="11">
                  <c:v>4.0459093400887047E-2</c:v>
                </c:pt>
                <c:pt idx="12">
                  <c:v>4.0520204738905011E-2</c:v>
                </c:pt>
                <c:pt idx="13">
                  <c:v>4.0555813657207743E-2</c:v>
                </c:pt>
                <c:pt idx="14">
                  <c:v>4.0648211285563729E-2</c:v>
                </c:pt>
                <c:pt idx="15">
                  <c:v>4.0820398625648513E-2</c:v>
                </c:pt>
                <c:pt idx="16">
                  <c:v>4.0972826330207907E-2</c:v>
                </c:pt>
                <c:pt idx="17">
                  <c:v>4.1244464012425909E-2</c:v>
                </c:pt>
                <c:pt idx="18">
                  <c:v>4.1699843292254971E-2</c:v>
                </c:pt>
                <c:pt idx="19">
                  <c:v>4.2434247234736003E-2</c:v>
                </c:pt>
                <c:pt idx="20">
                  <c:v>4.2647584757753598E-2</c:v>
                </c:pt>
                <c:pt idx="21">
                  <c:v>4.2812197462951673E-2</c:v>
                </c:pt>
                <c:pt idx="22">
                  <c:v>4.2813215714293307E-2</c:v>
                </c:pt>
                <c:pt idx="23">
                  <c:v>0</c:v>
                </c:pt>
                <c:pt idx="24">
                  <c:v>4.1434050891483033E-2</c:v>
                </c:pt>
                <c:pt idx="25">
                  <c:v>4.1125333207071235E-2</c:v>
                </c:pt>
                <c:pt idx="26">
                  <c:v>4.111995590740565E-2</c:v>
                </c:pt>
                <c:pt idx="27">
                  <c:v>4.1188556266091136E-2</c:v>
                </c:pt>
                <c:pt idx="28">
                  <c:v>4.1209098702711888E-2</c:v>
                </c:pt>
                <c:pt idx="29">
                  <c:v>4.1302404555519576E-2</c:v>
                </c:pt>
                <c:pt idx="30">
                  <c:v>4.1382338855012114E-2</c:v>
                </c:pt>
                <c:pt idx="31">
                  <c:v>3.9732041161697845E-2</c:v>
                </c:pt>
                <c:pt idx="32">
                  <c:v>3.9742715585442415E-2</c:v>
                </c:pt>
                <c:pt idx="33">
                  <c:v>3.9950961809322449E-2</c:v>
                </c:pt>
                <c:pt idx="34">
                  <c:v>4.0088854739308351E-2</c:v>
                </c:pt>
                <c:pt idx="35">
                  <c:v>4.052853570990482E-2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63-45B8-ADCD-0C0520C30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508608"/>
        <c:axId val="232571648"/>
      </c:scatterChart>
      <c:valAx>
        <c:axId val="231508608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571648"/>
        <c:crosses val="autoZero"/>
        <c:crossBetween val="midCat"/>
      </c:valAx>
      <c:valAx>
        <c:axId val="2325716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4663966385481015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1508608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1"/>
          <c:order val="0"/>
          <c:tx>
            <c:v>Exp. transmittance</c:v>
          </c:tx>
          <c:xVal>
            <c:numRef>
              <c:f>Dilution0!$AI$4:$AI$39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Dilution0!$AM$4:$AM$39</c:f>
              <c:numCache>
                <c:formatCode>General</c:formatCode>
                <c:ptCount val="36"/>
                <c:pt idx="0">
                  <c:v>6.1703637774585787E-4</c:v>
                </c:pt>
                <c:pt idx="1">
                  <c:v>3.4850317656592161E-4</c:v>
                </c:pt>
                <c:pt idx="2">
                  <c:v>1.573567138872728E-4</c:v>
                </c:pt>
                <c:pt idx="3">
                  <c:v>5.262373708943395E-5</c:v>
                </c:pt>
                <c:pt idx="4">
                  <c:v>1.2018219431447531E-5</c:v>
                </c:pt>
                <c:pt idx="5">
                  <c:v>1.3822327707371538E-5</c:v>
                </c:pt>
                <c:pt idx="6">
                  <c:v>5.1920470334773431E-6</c:v>
                </c:pt>
                <c:pt idx="7">
                  <c:v>8.2645985444971781E-6</c:v>
                </c:pt>
                <c:pt idx="8">
                  <c:v>1.14556994063552E-5</c:v>
                </c:pt>
                <c:pt idx="9">
                  <c:v>1.7366728813753386E-5</c:v>
                </c:pt>
                <c:pt idx="10">
                  <c:v>7.18732273629528E-6</c:v>
                </c:pt>
                <c:pt idx="11">
                  <c:v>7.202738751220321E-6</c:v>
                </c:pt>
                <c:pt idx="12">
                  <c:v>1.9933631585069634E-6</c:v>
                </c:pt>
                <c:pt idx="13">
                  <c:v>7.3513841466764137E-6</c:v>
                </c:pt>
                <c:pt idx="14">
                  <c:v>7.3285156103757251E-6</c:v>
                </c:pt>
                <c:pt idx="15">
                  <c:v>8.6641604116394502E-6</c:v>
                </c:pt>
                <c:pt idx="16">
                  <c:v>1.0423719952357954E-5</c:v>
                </c:pt>
                <c:pt idx="17">
                  <c:v>9.9697127815019773E-6</c:v>
                </c:pt>
                <c:pt idx="18">
                  <c:v>7.9369437623859695E-6</c:v>
                </c:pt>
                <c:pt idx="19">
                  <c:v>1.5047777622463845E-6</c:v>
                </c:pt>
                <c:pt idx="20">
                  <c:v>4.7784407606719863E-6</c:v>
                </c:pt>
                <c:pt idx="21">
                  <c:v>5.8925860889269705E-6</c:v>
                </c:pt>
                <c:pt idx="22">
                  <c:v>7.3224297954268946E-6</c:v>
                </c:pt>
                <c:pt idx="23">
                  <c:v>4.7224074470353936E-6</c:v>
                </c:pt>
                <c:pt idx="24">
                  <c:v>6.7218715607019372E-6</c:v>
                </c:pt>
                <c:pt idx="25">
                  <c:v>4.1477461705734842E-6</c:v>
                </c:pt>
                <c:pt idx="26">
                  <c:v>4.345182421035539E-6</c:v>
                </c:pt>
                <c:pt idx="27">
                  <c:v>8.4194751261476304E-6</c:v>
                </c:pt>
                <c:pt idx="28">
                  <c:v>3.751186344073266E-6</c:v>
                </c:pt>
                <c:pt idx="29">
                  <c:v>8.0647755503729688E-6</c:v>
                </c:pt>
                <c:pt idx="30">
                  <c:v>9.0689516277760142E-6</c:v>
                </c:pt>
                <c:pt idx="31">
                  <c:v>1.5890943368573578E-6</c:v>
                </c:pt>
                <c:pt idx="32">
                  <c:v>3.1053584238293956E-6</c:v>
                </c:pt>
                <c:pt idx="33">
                  <c:v>0</c:v>
                </c:pt>
                <c:pt idx="34">
                  <c:v>8.7210489674520923E-6</c:v>
                </c:pt>
                <c:pt idx="35">
                  <c:v>1.9656855120802723E-5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41-4E94-AC9B-3EF553A84A01}"/>
            </c:ext>
          </c:extLst>
        </c:ser>
        <c:ser>
          <c:idx val="3"/>
          <c:order val="1"/>
          <c:tx>
            <c:v>Pred. transmittance</c:v>
          </c:tx>
          <c:xVal>
            <c:numRef>
              <c:f>Dilution0!$A$4:$A$39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Dilution0!$AF$4:$AF$39</c:f>
              <c:numCache>
                <c:formatCode>General</c:formatCode>
                <c:ptCount val="36"/>
                <c:pt idx="0">
                  <c:v>6.196436870815656E-4</c:v>
                </c:pt>
                <c:pt idx="1">
                  <c:v>3.4856548696933173E-4</c:v>
                </c:pt>
                <c:pt idx="2">
                  <c:v>1.6023893840783117E-4</c:v>
                </c:pt>
                <c:pt idx="3">
                  <c:v>6.0405132744215043E-5</c:v>
                </c:pt>
                <c:pt idx="4">
                  <c:v>1.3181444132989928E-5</c:v>
                </c:pt>
                <c:pt idx="5">
                  <c:v>1.6847807095113642E-5</c:v>
                </c:pt>
                <c:pt idx="6">
                  <c:v>4.2852402094473737E-6</c:v>
                </c:pt>
                <c:pt idx="7">
                  <c:v>7.3901552255623669E-6</c:v>
                </c:pt>
                <c:pt idx="8">
                  <c:v>1.3858376063936605E-5</c:v>
                </c:pt>
                <c:pt idx="9">
                  <c:v>1.5349763273911121E-5</c:v>
                </c:pt>
                <c:pt idx="10">
                  <c:v>5.9031821262985523E-6</c:v>
                </c:pt>
                <c:pt idx="11">
                  <c:v>5.8822495137232193E-6</c:v>
                </c:pt>
                <c:pt idx="12">
                  <c:v>1.8460970657973816E-6</c:v>
                </c:pt>
                <c:pt idx="13">
                  <c:v>5.8507780072547218E-6</c:v>
                </c:pt>
                <c:pt idx="14">
                  <c:v>5.8322295699338376E-6</c:v>
                </c:pt>
                <c:pt idx="15">
                  <c:v>7.5217588631638603E-6</c:v>
                </c:pt>
                <c:pt idx="16">
                  <c:v>1.249204543098224E-5</c:v>
                </c:pt>
                <c:pt idx="17">
                  <c:v>9.3860182341728806E-6</c:v>
                </c:pt>
                <c:pt idx="18">
                  <c:v>7.1177352917974458E-6</c:v>
                </c:pt>
                <c:pt idx="19">
                  <c:v>1.9464766849292494E-6</c:v>
                </c:pt>
                <c:pt idx="20">
                  <c:v>3.9592763271401252E-6</c:v>
                </c:pt>
                <c:pt idx="21">
                  <c:v>5.5269321386682284E-6</c:v>
                </c:pt>
                <c:pt idx="22">
                  <c:v>6.5633222638937115E-6</c:v>
                </c:pt>
                <c:pt idx="23">
                  <c:v>3.9381340924458562E-6</c:v>
                </c:pt>
                <c:pt idx="24">
                  <c:v>6.5629350864520385E-6</c:v>
                </c:pt>
                <c:pt idx="25">
                  <c:v>3.8458118363955981E-6</c:v>
                </c:pt>
                <c:pt idx="26">
                  <c:v>3.774974988971317E-6</c:v>
                </c:pt>
                <c:pt idx="27">
                  <c:v>7.3852229718157838E-6</c:v>
                </c:pt>
                <c:pt idx="28">
                  <c:v>3.057186975024672E-6</c:v>
                </c:pt>
                <c:pt idx="29">
                  <c:v>6.7482473842450161E-6</c:v>
                </c:pt>
                <c:pt idx="30">
                  <c:v>8.3994543418327656E-6</c:v>
                </c:pt>
                <c:pt idx="31">
                  <c:v>1.1946068171316122E-6</c:v>
                </c:pt>
                <c:pt idx="32">
                  <c:v>2.2445298041720332E-6</c:v>
                </c:pt>
                <c:pt idx="33">
                  <c:v>1.2205917957298633E-5</c:v>
                </c:pt>
                <c:pt idx="34">
                  <c:v>7.1811207693096016E-6</c:v>
                </c:pt>
                <c:pt idx="35">
                  <c:v>1.9016340272427276E-5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241-4E94-AC9B-3EF553A8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942208"/>
        <c:axId val="232948480"/>
      </c:scatterChart>
      <c:valAx>
        <c:axId val="232942208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948480"/>
        <c:crosses val="autoZero"/>
        <c:crossBetween val="midCat"/>
      </c:valAx>
      <c:valAx>
        <c:axId val="2329484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Transmittance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3383042922569435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942208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486395283230283"/>
          <c:y val="0.49549157870747562"/>
          <c:w val="0.32534349627589026"/>
          <c:h val="0.1308772485999208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46529175050327"/>
          <c:y val="3.5554831580916858E-2"/>
          <c:w val="0.82510806297411854"/>
          <c:h val="0.83698569269250389"/>
        </c:manualLayout>
      </c:layout>
      <c:scatterChart>
        <c:scatterStyle val="lineMarker"/>
        <c:varyColors val="0"/>
        <c:ser>
          <c:idx val="0"/>
          <c:order val="0"/>
          <c:tx>
            <c:v>Exp. reflectance</c:v>
          </c:tx>
          <c:spPr>
            <a:ln w="28575">
              <a:solidFill>
                <a:srgbClr val="0070C0"/>
              </a:solidFill>
            </a:ln>
          </c:spPr>
          <c:errBars>
            <c:errDir val="y"/>
            <c:errBarType val="both"/>
            <c:errValType val="percentage"/>
            <c:noEndCap val="0"/>
            <c:val val="10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Dilution0!$AI$4:$AI$39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Dilution0!$AL$4:$AL$39</c:f>
              <c:numCache>
                <c:formatCode>General</c:formatCode>
                <c:ptCount val="36"/>
                <c:pt idx="0">
                  <c:v>0.35316062930000003</c:v>
                </c:pt>
                <c:pt idx="1">
                  <c:v>0.29641099929999998</c:v>
                </c:pt>
                <c:pt idx="2">
                  <c:v>0.21657567975</c:v>
                </c:pt>
                <c:pt idx="3">
                  <c:v>0.12751512525</c:v>
                </c:pt>
                <c:pt idx="4">
                  <c:v>6.7235147955000005E-2</c:v>
                </c:pt>
                <c:pt idx="5">
                  <c:v>4.5470323564999998E-2</c:v>
                </c:pt>
                <c:pt idx="6">
                  <c:v>4.1040771004999997E-2</c:v>
                </c:pt>
                <c:pt idx="7">
                  <c:v>4.1100697514999993E-2</c:v>
                </c:pt>
                <c:pt idx="8">
                  <c:v>4.0668702124999997E-2</c:v>
                </c:pt>
                <c:pt idx="9">
                  <c:v>4.0172790290000003E-2</c:v>
                </c:pt>
                <c:pt idx="10">
                  <c:v>4.0146048069999996E-2</c:v>
                </c:pt>
                <c:pt idx="11">
                  <c:v>3.9876397849999995E-2</c:v>
                </c:pt>
                <c:pt idx="12">
                  <c:v>3.9985013010000001E-2</c:v>
                </c:pt>
                <c:pt idx="13">
                  <c:v>4.0034679170000004E-2</c:v>
                </c:pt>
                <c:pt idx="14">
                  <c:v>4.027403593E-2</c:v>
                </c:pt>
                <c:pt idx="15">
                  <c:v>4.0608401299999999E-2</c:v>
                </c:pt>
                <c:pt idx="16">
                  <c:v>4.1026098730000002E-2</c:v>
                </c:pt>
                <c:pt idx="17">
                  <c:v>4.1746783260000003E-2</c:v>
                </c:pt>
                <c:pt idx="18">
                  <c:v>4.3055408005000004E-2</c:v>
                </c:pt>
                <c:pt idx="19">
                  <c:v>4.4827396870000008E-2</c:v>
                </c:pt>
                <c:pt idx="20">
                  <c:v>4.5744149684999992E-2</c:v>
                </c:pt>
                <c:pt idx="21">
                  <c:v>4.5964877604999996E-2</c:v>
                </c:pt>
                <c:pt idx="22">
                  <c:v>4.6064295769999999E-2</c:v>
                </c:pt>
                <c:pt idx="23">
                  <c:v>4.3928611280000002E-2</c:v>
                </c:pt>
                <c:pt idx="24">
                  <c:v>4.1528179644999996E-2</c:v>
                </c:pt>
                <c:pt idx="25">
                  <c:v>4.0379252434999999E-2</c:v>
                </c:pt>
                <c:pt idx="26">
                  <c:v>4.0072983505E-2</c:v>
                </c:pt>
                <c:pt idx="27">
                  <c:v>4.0055470465E-2</c:v>
                </c:pt>
                <c:pt idx="28">
                  <c:v>3.9921337364999997E-2</c:v>
                </c:pt>
                <c:pt idx="29">
                  <c:v>3.9925147294999998E-2</c:v>
                </c:pt>
                <c:pt idx="30">
                  <c:v>4.0056517124999996E-2</c:v>
                </c:pt>
                <c:pt idx="31">
                  <c:v>4.0115482804999998E-2</c:v>
                </c:pt>
                <c:pt idx="32">
                  <c:v>4.0079720020000001E-2</c:v>
                </c:pt>
                <c:pt idx="33">
                  <c:v>4.0264868739999994E-2</c:v>
                </c:pt>
                <c:pt idx="34">
                  <c:v>4.0487799644999996E-2</c:v>
                </c:pt>
                <c:pt idx="35">
                  <c:v>4.0839629170000002E-2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08-4F96-8C52-D5C6F9A65419}"/>
            </c:ext>
          </c:extLst>
        </c:ser>
        <c:ser>
          <c:idx val="2"/>
          <c:order val="1"/>
          <c:tx>
            <c:v>Pred. reflectance</c:v>
          </c:tx>
          <c:xVal>
            <c:numRef>
              <c:f>Dilution0!$A$4:$A$39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Dilution0!$AE$4:$AE$39</c:f>
              <c:numCache>
                <c:formatCode>General</c:formatCode>
                <c:ptCount val="36"/>
                <c:pt idx="0">
                  <c:v>0.35316200954645827</c:v>
                </c:pt>
                <c:pt idx="1">
                  <c:v>0.29641232495531483</c:v>
                </c:pt>
                <c:pt idx="2">
                  <c:v>0.21657329884693985</c:v>
                </c:pt>
                <c:pt idx="3">
                  <c:v>0.12751235054118895</c:v>
                </c:pt>
                <c:pt idx="4">
                  <c:v>6.723521264307479E-2</c:v>
                </c:pt>
                <c:pt idx="5">
                  <c:v>4.5469951294633021E-2</c:v>
                </c:pt>
                <c:pt idx="6">
                  <c:v>4.1045511008289438E-2</c:v>
                </c:pt>
                <c:pt idx="7">
                  <c:v>4.1099556777215975E-2</c:v>
                </c:pt>
                <c:pt idx="8">
                  <c:v>4.0670928037049331E-2</c:v>
                </c:pt>
                <c:pt idx="9">
                  <c:v>4.0172087937242369E-2</c:v>
                </c:pt>
                <c:pt idx="10">
                  <c:v>4.0144593131037382E-2</c:v>
                </c:pt>
                <c:pt idx="11">
                  <c:v>3.9874887156650406E-2</c:v>
                </c:pt>
                <c:pt idx="12">
                  <c:v>3.9989629067519711E-2</c:v>
                </c:pt>
                <c:pt idx="13">
                  <c:v>4.0033215438514055E-2</c:v>
                </c:pt>
                <c:pt idx="14">
                  <c:v>4.027257926186481E-2</c:v>
                </c:pt>
                <c:pt idx="15">
                  <c:v>4.0607836882054119E-2</c:v>
                </c:pt>
                <c:pt idx="16">
                  <c:v>4.1027686576946908E-2</c:v>
                </c:pt>
                <c:pt idx="17">
                  <c:v>4.1746979510313226E-2</c:v>
                </c:pt>
                <c:pt idx="18">
                  <c:v>4.3054988454926404E-2</c:v>
                </c:pt>
                <c:pt idx="19">
                  <c:v>4.4833483818484246E-2</c:v>
                </c:pt>
                <c:pt idx="20">
                  <c:v>4.5749040299006262E-2</c:v>
                </c:pt>
                <c:pt idx="21">
                  <c:v>4.596662732223309E-2</c:v>
                </c:pt>
                <c:pt idx="22">
                  <c:v>4.6063371873726139E-2</c:v>
                </c:pt>
                <c:pt idx="23">
                  <c:v>4.3932223523414152E-2</c:v>
                </c:pt>
                <c:pt idx="24">
                  <c:v>4.1527672045821182E-2</c:v>
                </c:pt>
                <c:pt idx="25">
                  <c:v>4.0382483579472911E-2</c:v>
                </c:pt>
                <c:pt idx="26">
                  <c:v>4.0076247967386985E-2</c:v>
                </c:pt>
                <c:pt idx="27">
                  <c:v>4.0055269242740825E-2</c:v>
                </c:pt>
                <c:pt idx="28">
                  <c:v>3.99252799502074E-2</c:v>
                </c:pt>
                <c:pt idx="29">
                  <c:v>3.9923463442230203E-2</c:v>
                </c:pt>
                <c:pt idx="30">
                  <c:v>4.0056812845893852E-2</c:v>
                </c:pt>
                <c:pt idx="31">
                  <c:v>4.0120531088219724E-2</c:v>
                </c:pt>
                <c:pt idx="32">
                  <c:v>4.0084039026387366E-2</c:v>
                </c:pt>
                <c:pt idx="33">
                  <c:v>4.0264886524885329E-2</c:v>
                </c:pt>
                <c:pt idx="34">
                  <c:v>4.0486927168250933E-2</c:v>
                </c:pt>
                <c:pt idx="35">
                  <c:v>4.0841947459557708E-2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08-4F96-8C52-D5C6F9A65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790272"/>
        <c:axId val="232804736"/>
      </c:scatterChart>
      <c:valAx>
        <c:axId val="232790272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1744309021832867"/>
              <c:y val="0.9441324331130043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804736"/>
        <c:crosses val="autoZero"/>
        <c:crossBetween val="midCat"/>
      </c:valAx>
      <c:valAx>
        <c:axId val="232804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Reflectance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0782083873601E-3"/>
              <c:y val="0.3688673214491208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2790272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466189914505122"/>
          <c:y val="0.12077177080633079"/>
          <c:w val="0.32534349627589026"/>
          <c:h val="0.117262017988147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3"/>
          <c:order val="0"/>
          <c:tx>
            <c:strRef>
              <c:f>comparison!$F$2</c:f>
              <c:strCache>
                <c:ptCount val="1"/>
                <c:pt idx="0">
                  <c:v>dilution 0</c:v>
                </c:pt>
              </c:strCache>
            </c:strRef>
          </c:tx>
          <c:xVal>
            <c:numRef>
              <c:f>comparison!$F$4:$F$39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comparison!$H$4:$H$39</c:f>
              <c:numCache>
                <c:formatCode>General</c:formatCode>
                <c:ptCount val="36"/>
                <c:pt idx="0">
                  <c:v>0.31428943612109761</c:v>
                </c:pt>
                <c:pt idx="1">
                  <c:v>0.18466910117465202</c:v>
                </c:pt>
                <c:pt idx="2">
                  <c:v>0.46627819328866965</c:v>
                </c:pt>
                <c:pt idx="3">
                  <c:v>0.33772082416856053</c:v>
                </c:pt>
                <c:pt idx="4">
                  <c:v>0.30450612818172734</c:v>
                </c:pt>
                <c:pt idx="5">
                  <c:v>8.4438673046647053E-2</c:v>
                </c:pt>
                <c:pt idx="6">
                  <c:v>0.17796522802792217</c:v>
                </c:pt>
                <c:pt idx="7">
                  <c:v>0.14258824198500875</c:v>
                </c:pt>
                <c:pt idx="8">
                  <c:v>0.19964541334375455</c:v>
                </c:pt>
                <c:pt idx="9">
                  <c:v>0.20949826463279933</c:v>
                </c:pt>
                <c:pt idx="10">
                  <c:v>0.14139366206280471</c:v>
                </c:pt>
                <c:pt idx="11">
                  <c:v>0.14167613403355866</c:v>
                </c:pt>
                <c:pt idx="12">
                  <c:v>0.15795605180108802</c:v>
                </c:pt>
                <c:pt idx="13">
                  <c:v>0.14131648428496144</c:v>
                </c:pt>
                <c:pt idx="14">
                  <c:v>0.14112571726065953</c:v>
                </c:pt>
                <c:pt idx="15">
                  <c:v>0.1390957772457812</c:v>
                </c:pt>
                <c:pt idx="16">
                  <c:v>0.19957576352096507</c:v>
                </c:pt>
                <c:pt idx="17">
                  <c:v>0.13919392459201285</c:v>
                </c:pt>
                <c:pt idx="18">
                  <c:v>0.13823074093976323</c:v>
                </c:pt>
                <c:pt idx="19">
                  <c:v>0.15693558847860573</c:v>
                </c:pt>
                <c:pt idx="20">
                  <c:v>0.14135071263609644</c:v>
                </c:pt>
                <c:pt idx="21">
                  <c:v>0.13951983022075454</c:v>
                </c:pt>
                <c:pt idx="22">
                  <c:v>0.13733898468038355</c:v>
                </c:pt>
                <c:pt idx="23">
                  <c:v>0.14291775710784532</c:v>
                </c:pt>
                <c:pt idx="24">
                  <c:v>0.1425162656505054</c:v>
                </c:pt>
                <c:pt idx="25">
                  <c:v>0.14784268156477418</c:v>
                </c:pt>
                <c:pt idx="26">
                  <c:v>0.14877493019894203</c:v>
                </c:pt>
                <c:pt idx="27">
                  <c:v>0.13929302091875689</c:v>
                </c:pt>
                <c:pt idx="28">
                  <c:v>0.14667021100305494</c:v>
                </c:pt>
                <c:pt idx="29">
                  <c:v>0.13987917592291196</c:v>
                </c:pt>
                <c:pt idx="30">
                  <c:v>0.13886475321958347</c:v>
                </c:pt>
                <c:pt idx="31">
                  <c:v>0.16249542558160465</c:v>
                </c:pt>
                <c:pt idx="32">
                  <c:v>0.15158141650650264</c:v>
                </c:pt>
                <c:pt idx="33">
                  <c:v>0.26206884186806217</c:v>
                </c:pt>
                <c:pt idx="34">
                  <c:v>0.13898919104236285</c:v>
                </c:pt>
                <c:pt idx="35">
                  <c:v>0.21326812555376068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D1-4A16-9C6E-0E40A5B5BBD4}"/>
            </c:ext>
          </c:extLst>
        </c:ser>
        <c:ser>
          <c:idx val="0"/>
          <c:order val="1"/>
          <c:tx>
            <c:strRef>
              <c:f>comparison!$K$2</c:f>
              <c:strCache>
                <c:ptCount val="1"/>
                <c:pt idx="0">
                  <c:v>dilution 1</c:v>
                </c:pt>
              </c:strCache>
            </c:strRef>
          </c:tx>
          <c:xVal>
            <c:numRef>
              <c:f>comparison!$K$4:$K$39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comparison!$M$4:$M$39</c:f>
              <c:numCache>
                <c:formatCode>0.0</c:formatCode>
                <c:ptCount val="36"/>
                <c:pt idx="0">
                  <c:v>0.53059606689232708</c:v>
                </c:pt>
                <c:pt idx="1">
                  <c:v>0.36817307171296992</c:v>
                </c:pt>
                <c:pt idx="2">
                  <c:v>0.62720493480644757</c:v>
                </c:pt>
                <c:pt idx="3">
                  <c:v>0.74042133875918914</c:v>
                </c:pt>
                <c:pt idx="4">
                  <c:v>160.09549202992056</c:v>
                </c:pt>
                <c:pt idx="5">
                  <c:v>0.57595623100573023</c:v>
                </c:pt>
                <c:pt idx="6">
                  <c:v>0.57496498018855235</c:v>
                </c:pt>
                <c:pt idx="7">
                  <c:v>0.44239049915801598</c:v>
                </c:pt>
                <c:pt idx="8">
                  <c:v>0.62420392351308795</c:v>
                </c:pt>
                <c:pt idx="9">
                  <c:v>160.85058545241469</c:v>
                </c:pt>
                <c:pt idx="10">
                  <c:v>0.62730818114056386</c:v>
                </c:pt>
                <c:pt idx="11">
                  <c:v>0.80350817599818813</c:v>
                </c:pt>
                <c:pt idx="12">
                  <c:v>0.54406455014918276</c:v>
                </c:pt>
                <c:pt idx="13">
                  <c:v>0.75175431022467409</c:v>
                </c:pt>
                <c:pt idx="14">
                  <c:v>0.7722367727277103</c:v>
                </c:pt>
                <c:pt idx="15">
                  <c:v>0.77907592884131938</c:v>
                </c:pt>
                <c:pt idx="16">
                  <c:v>0.51537943634111194</c:v>
                </c:pt>
                <c:pt idx="17">
                  <c:v>0.51494383440600766</c:v>
                </c:pt>
                <c:pt idx="18">
                  <c:v>0.7338012276383622</c:v>
                </c:pt>
                <c:pt idx="19">
                  <c:v>0.52945107032371197</c:v>
                </c:pt>
                <c:pt idx="20">
                  <c:v>0.71627783093522346</c:v>
                </c:pt>
                <c:pt idx="21">
                  <c:v>0.71121906106453103</c:v>
                </c:pt>
                <c:pt idx="22">
                  <c:v>0.74580843546317976</c:v>
                </c:pt>
                <c:pt idx="23">
                  <c:v>0.52485234619352605</c:v>
                </c:pt>
                <c:pt idx="24">
                  <c:v>0.76188172848410918</c:v>
                </c:pt>
                <c:pt idx="25">
                  <c:v>0.53028393209624025</c:v>
                </c:pt>
                <c:pt idx="26">
                  <c:v>0.53620891384941372</c:v>
                </c:pt>
                <c:pt idx="27">
                  <c:v>0.81736881546971463</c:v>
                </c:pt>
                <c:pt idx="28">
                  <c:v>0.54341267020769979</c:v>
                </c:pt>
                <c:pt idx="29">
                  <c:v>0.78148810846805561</c:v>
                </c:pt>
                <c:pt idx="30">
                  <c:v>0.52253579012967499</c:v>
                </c:pt>
                <c:pt idx="31">
                  <c:v>160.36019866129328</c:v>
                </c:pt>
                <c:pt idx="32">
                  <c:v>131.51261092843848</c:v>
                </c:pt>
                <c:pt idx="33">
                  <c:v>131.57169997840614</c:v>
                </c:pt>
                <c:pt idx="34">
                  <c:v>131.55126319524783</c:v>
                </c:pt>
                <c:pt idx="35">
                  <c:v>150.53796589186851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D1-4A16-9C6E-0E40A5B5BBD4}"/>
            </c:ext>
          </c:extLst>
        </c:ser>
        <c:ser>
          <c:idx val="2"/>
          <c:order val="2"/>
          <c:tx>
            <c:strRef>
              <c:f>comparison!$P$2</c:f>
              <c:strCache>
                <c:ptCount val="1"/>
                <c:pt idx="0">
                  <c:v>dilution 2</c:v>
                </c:pt>
              </c:strCache>
            </c:strRef>
          </c:tx>
          <c:xVal>
            <c:numRef>
              <c:f>comparison!$P$4:$P$39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comparison!$R$4:$R$39</c:f>
              <c:numCache>
                <c:formatCode>0.0</c:formatCode>
                <c:ptCount val="36"/>
                <c:pt idx="0">
                  <c:v>11.044146340323143</c:v>
                </c:pt>
                <c:pt idx="1">
                  <c:v>15.018512145781827</c:v>
                </c:pt>
                <c:pt idx="2">
                  <c:v>20.503744525124709</c:v>
                </c:pt>
                <c:pt idx="3">
                  <c:v>22.958765458431962</c:v>
                </c:pt>
                <c:pt idx="4">
                  <c:v>34.245578266960877</c:v>
                </c:pt>
                <c:pt idx="5">
                  <c:v>19.555806982203222</c:v>
                </c:pt>
                <c:pt idx="6">
                  <c:v>16.957603955632905</c:v>
                </c:pt>
                <c:pt idx="7">
                  <c:v>16.34699940652829</c:v>
                </c:pt>
                <c:pt idx="8">
                  <c:v>16.245944173254784</c:v>
                </c:pt>
                <c:pt idx="9">
                  <c:v>15.788000186777325</c:v>
                </c:pt>
                <c:pt idx="10">
                  <c:v>16.36471322269503</c:v>
                </c:pt>
                <c:pt idx="11">
                  <c:v>18.101361134448116</c:v>
                </c:pt>
                <c:pt idx="12">
                  <c:v>18.834127979610731</c:v>
                </c:pt>
                <c:pt idx="13">
                  <c:v>29.44829761865503</c:v>
                </c:pt>
                <c:pt idx="14">
                  <c:v>12.776986152371176</c:v>
                </c:pt>
                <c:pt idx="15">
                  <c:v>12.777791220075748</c:v>
                </c:pt>
                <c:pt idx="16">
                  <c:v>12.779686713646358</c:v>
                </c:pt>
                <c:pt idx="17">
                  <c:v>12.781492879519552</c:v>
                </c:pt>
                <c:pt idx="18">
                  <c:v>12.783640346217314</c:v>
                </c:pt>
                <c:pt idx="19">
                  <c:v>12.473220470792631</c:v>
                </c:pt>
                <c:pt idx="20">
                  <c:v>12.348535399633171</c:v>
                </c:pt>
                <c:pt idx="21">
                  <c:v>12.268609563919011</c:v>
                </c:pt>
                <c:pt idx="22">
                  <c:v>12.259429905979905</c:v>
                </c:pt>
                <c:pt idx="23">
                  <c:v>12.499219003726598</c:v>
                </c:pt>
                <c:pt idx="24">
                  <c:v>12.784720078176814</c:v>
                </c:pt>
                <c:pt idx="25">
                  <c:v>12.782051507975956</c:v>
                </c:pt>
                <c:pt idx="26">
                  <c:v>12.780725968249174</c:v>
                </c:pt>
                <c:pt idx="27">
                  <c:v>12.780220606343233</c:v>
                </c:pt>
                <c:pt idx="28">
                  <c:v>12.780373976969628</c:v>
                </c:pt>
                <c:pt idx="29">
                  <c:v>12.780184981831333</c:v>
                </c:pt>
                <c:pt idx="30">
                  <c:v>12.780107276585639</c:v>
                </c:pt>
                <c:pt idx="31">
                  <c:v>334.5540882169895</c:v>
                </c:pt>
                <c:pt idx="32">
                  <c:v>12.780163437424454</c:v>
                </c:pt>
                <c:pt idx="33">
                  <c:v>12.780918217289477</c:v>
                </c:pt>
                <c:pt idx="34">
                  <c:v>12.780481555617685</c:v>
                </c:pt>
                <c:pt idx="35">
                  <c:v>21.171320528104328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1D1-4A16-9C6E-0E40A5B5BBD4}"/>
            </c:ext>
          </c:extLst>
        </c:ser>
        <c:ser>
          <c:idx val="4"/>
          <c:order val="3"/>
          <c:tx>
            <c:strRef>
              <c:f>comparison!$U$2</c:f>
              <c:strCache>
                <c:ptCount val="1"/>
                <c:pt idx="0">
                  <c:v>dilution 3</c:v>
                </c:pt>
              </c:strCache>
            </c:strRef>
          </c:tx>
          <c:xVal>
            <c:numRef>
              <c:f>comparison!$U$4:$U$39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comparison!$W$4:$W$39</c:f>
              <c:numCache>
                <c:formatCode>0.0</c:formatCode>
                <c:ptCount val="36"/>
                <c:pt idx="0">
                  <c:v>33.153743836881226</c:v>
                </c:pt>
                <c:pt idx="1">
                  <c:v>78.968705365144174</c:v>
                </c:pt>
                <c:pt idx="2">
                  <c:v>85.916319954266669</c:v>
                </c:pt>
                <c:pt idx="3">
                  <c:v>71.687109978414213</c:v>
                </c:pt>
                <c:pt idx="4">
                  <c:v>55.384071754279958</c:v>
                </c:pt>
                <c:pt idx="5">
                  <c:v>59.324069930783885</c:v>
                </c:pt>
                <c:pt idx="6">
                  <c:v>56.07242713361692</c:v>
                </c:pt>
                <c:pt idx="7">
                  <c:v>40.927242070101556</c:v>
                </c:pt>
                <c:pt idx="8">
                  <c:v>39.347840332442544</c:v>
                </c:pt>
                <c:pt idx="9">
                  <c:v>33.978792884838647</c:v>
                </c:pt>
                <c:pt idx="10">
                  <c:v>8.1158242279867761</c:v>
                </c:pt>
                <c:pt idx="11">
                  <c:v>8.1347419150495242</c:v>
                </c:pt>
                <c:pt idx="12">
                  <c:v>8.1751578524770441</c:v>
                </c:pt>
                <c:pt idx="13">
                  <c:v>8.1856464602336096</c:v>
                </c:pt>
                <c:pt idx="14">
                  <c:v>8.1916661705998965</c:v>
                </c:pt>
                <c:pt idx="15">
                  <c:v>8.2103891592555325</c:v>
                </c:pt>
                <c:pt idx="16">
                  <c:v>8.2419676870188709</c:v>
                </c:pt>
                <c:pt idx="17">
                  <c:v>8.25737493520732</c:v>
                </c:pt>
                <c:pt idx="18">
                  <c:v>8.2264563432689304</c:v>
                </c:pt>
                <c:pt idx="19">
                  <c:v>8.1910637429071436</c:v>
                </c:pt>
                <c:pt idx="20">
                  <c:v>8.2317434241168854</c:v>
                </c:pt>
                <c:pt idx="21">
                  <c:v>8.2804743437711075</c:v>
                </c:pt>
                <c:pt idx="22">
                  <c:v>8.4431132320253841</c:v>
                </c:pt>
                <c:pt idx="23">
                  <c:v>8.1882907566150056</c:v>
                </c:pt>
                <c:pt idx="24">
                  <c:v>8.6335781455975571</c:v>
                </c:pt>
                <c:pt idx="25">
                  <c:v>8.30590093769775</c:v>
                </c:pt>
                <c:pt idx="26">
                  <c:v>8.2814736902940549</c:v>
                </c:pt>
                <c:pt idx="27">
                  <c:v>8.2629032676895857</c:v>
                </c:pt>
                <c:pt idx="28">
                  <c:v>8.2826674163893959</c:v>
                </c:pt>
                <c:pt idx="29">
                  <c:v>8.2930508143795549</c:v>
                </c:pt>
                <c:pt idx="30">
                  <c:v>31.235647475319489</c:v>
                </c:pt>
                <c:pt idx="31">
                  <c:v>31.844899264471351</c:v>
                </c:pt>
                <c:pt idx="32">
                  <c:v>34.178737440592286</c:v>
                </c:pt>
                <c:pt idx="33">
                  <c:v>8.29344109094089</c:v>
                </c:pt>
                <c:pt idx="34">
                  <c:v>8.2585220400836246</c:v>
                </c:pt>
                <c:pt idx="35">
                  <c:v>9.45136182060258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1D1-4A16-9C6E-0E40A5B5BBD4}"/>
            </c:ext>
          </c:extLst>
        </c:ser>
        <c:ser>
          <c:idx val="5"/>
          <c:order val="4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comparison!$AB$4:$AB$39</c:f>
              <c:numCache>
                <c:formatCode>0.0</c:formatCode>
                <c:ptCount val="36"/>
                <c:pt idx="0">
                  <c:v>124.84239920892959</c:v>
                </c:pt>
                <c:pt idx="1">
                  <c:v>147.22315582834804</c:v>
                </c:pt>
                <c:pt idx="2">
                  <c:v>100.63602784244853</c:v>
                </c:pt>
                <c:pt idx="3">
                  <c:v>455.84594168448615</c:v>
                </c:pt>
                <c:pt idx="4">
                  <c:v>1393.0523679230905</c:v>
                </c:pt>
                <c:pt idx="5">
                  <c:v>1071.1965457476526</c:v>
                </c:pt>
                <c:pt idx="6">
                  <c:v>1697.6893974910552</c:v>
                </c:pt>
                <c:pt idx="7">
                  <c:v>1273.9790197928398</c:v>
                </c:pt>
                <c:pt idx="8">
                  <c:v>1343.6049162376332</c:v>
                </c:pt>
                <c:pt idx="9">
                  <c:v>1380.7198431666527</c:v>
                </c:pt>
                <c:pt idx="10">
                  <c:v>982.64776315994095</c:v>
                </c:pt>
                <c:pt idx="11">
                  <c:v>1388.3033370461355</c:v>
                </c:pt>
                <c:pt idx="12">
                  <c:v>1479.3210284682318</c:v>
                </c:pt>
                <c:pt idx="13">
                  <c:v>1921.896576180905</c:v>
                </c:pt>
                <c:pt idx="14">
                  <c:v>1397.0790566324026</c:v>
                </c:pt>
                <c:pt idx="15">
                  <c:v>1354.584344602471</c:v>
                </c:pt>
                <c:pt idx="16">
                  <c:v>1311.0150867753709</c:v>
                </c:pt>
                <c:pt idx="17">
                  <c:v>2122.9413816059814</c:v>
                </c:pt>
                <c:pt idx="18">
                  <c:v>2015.9887612932102</c:v>
                </c:pt>
                <c:pt idx="19">
                  <c:v>1031.7054044664926</c:v>
                </c:pt>
                <c:pt idx="20">
                  <c:v>775.68441216947281</c:v>
                </c:pt>
                <c:pt idx="21">
                  <c:v>810.30444197589793</c:v>
                </c:pt>
                <c:pt idx="22">
                  <c:v>802.35791086262043</c:v>
                </c:pt>
                <c:pt idx="23">
                  <c:v>1043.2365582468042</c:v>
                </c:pt>
                <c:pt idx="24">
                  <c:v>1394.0166397290157</c:v>
                </c:pt>
                <c:pt idx="25">
                  <c:v>1028.5134498977557</c:v>
                </c:pt>
                <c:pt idx="26">
                  <c:v>954.34808280333687</c:v>
                </c:pt>
                <c:pt idx="27">
                  <c:v>1031.5538925447645</c:v>
                </c:pt>
                <c:pt idx="28">
                  <c:v>1000.0424423170945</c:v>
                </c:pt>
                <c:pt idx="29">
                  <c:v>998.18870958857246</c:v>
                </c:pt>
                <c:pt idx="30">
                  <c:v>986.13017678632502</c:v>
                </c:pt>
                <c:pt idx="31">
                  <c:v>1166.8622584734642</c:v>
                </c:pt>
                <c:pt idx="32">
                  <c:v>1117.6616832362229</c:v>
                </c:pt>
                <c:pt idx="33">
                  <c:v>1010.6709245150012</c:v>
                </c:pt>
                <c:pt idx="34">
                  <c:v>952.12737121348755</c:v>
                </c:pt>
                <c:pt idx="35">
                  <c:v>987.30971556052123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1D1-4A16-9C6E-0E40A5B5BBD4}"/>
            </c:ext>
          </c:extLst>
        </c:ser>
        <c:ser>
          <c:idx val="6"/>
          <c:order val="5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comparison!$AH$4:$AH$39</c:f>
              <c:numCache>
                <c:formatCode>0.0</c:formatCode>
                <c:ptCount val="36"/>
                <c:pt idx="0">
                  <c:v>1067.7685654317042</c:v>
                </c:pt>
                <c:pt idx="1">
                  <c:v>1707.1708777740816</c:v>
                </c:pt>
                <c:pt idx="2">
                  <c:v>654.37217394080119</c:v>
                </c:pt>
                <c:pt idx="3">
                  <c:v>994.09829065860072</c:v>
                </c:pt>
                <c:pt idx="4">
                  <c:v>1396.0804346162024</c:v>
                </c:pt>
                <c:pt idx="5">
                  <c:v>1638.0600010993428</c:v>
                </c:pt>
                <c:pt idx="6">
                  <c:v>1723.3512532240252</c:v>
                </c:pt>
                <c:pt idx="7">
                  <c:v>1544.13975689225</c:v>
                </c:pt>
                <c:pt idx="8">
                  <c:v>1382.149975855014</c:v>
                </c:pt>
                <c:pt idx="9">
                  <c:v>907.29337700367205</c:v>
                </c:pt>
                <c:pt idx="10">
                  <c:v>1305.8268176818135</c:v>
                </c:pt>
                <c:pt idx="11">
                  <c:v>1309.7042577124366</c:v>
                </c:pt>
                <c:pt idx="12">
                  <c:v>1411.1911604168019</c:v>
                </c:pt>
                <c:pt idx="13">
                  <c:v>1422.5346268894743</c:v>
                </c:pt>
                <c:pt idx="14">
                  <c:v>1387.8340802477767</c:v>
                </c:pt>
                <c:pt idx="15">
                  <c:v>1334.7650816698799</c:v>
                </c:pt>
                <c:pt idx="16">
                  <c:v>1447.3479320536273</c:v>
                </c:pt>
                <c:pt idx="17">
                  <c:v>1477.1274109606536</c:v>
                </c:pt>
                <c:pt idx="18">
                  <c:v>1512.332010890497</c:v>
                </c:pt>
                <c:pt idx="19">
                  <c:v>1494.5052700400881</c:v>
                </c:pt>
                <c:pt idx="20">
                  <c:v>1511.5170852266924</c:v>
                </c:pt>
                <c:pt idx="21">
                  <c:v>1526.5786837473922</c:v>
                </c:pt>
                <c:pt idx="22">
                  <c:v>1584.3304268924417</c:v>
                </c:pt>
                <c:pt idx="23">
                  <c:v>1640.9236585524034</c:v>
                </c:pt>
                <c:pt idx="24">
                  <c:v>1780.4654999204181</c:v>
                </c:pt>
                <c:pt idx="25">
                  <c:v>1710.5887962116137</c:v>
                </c:pt>
                <c:pt idx="26">
                  <c:v>1676.5502770354076</c:v>
                </c:pt>
                <c:pt idx="27">
                  <c:v>1672.6827055438812</c:v>
                </c:pt>
                <c:pt idx="28">
                  <c:v>1660.6140908095854</c:v>
                </c:pt>
                <c:pt idx="29">
                  <c:v>1642.1697402522241</c:v>
                </c:pt>
                <c:pt idx="30">
                  <c:v>1658.905392962959</c:v>
                </c:pt>
                <c:pt idx="31">
                  <c:v>900.11661308171745</c:v>
                </c:pt>
                <c:pt idx="32">
                  <c:v>1532.3011875097011</c:v>
                </c:pt>
                <c:pt idx="33">
                  <c:v>1511.3565509398929</c:v>
                </c:pt>
                <c:pt idx="34">
                  <c:v>1491.7622055838071</c:v>
                </c:pt>
                <c:pt idx="35">
                  <c:v>1496.6689024926181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1D1-4A16-9C6E-0E40A5B5BBD4}"/>
            </c:ext>
          </c:extLst>
        </c:ser>
        <c:ser>
          <c:idx val="7"/>
          <c:order val="6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comparison!$AN$4:$AN$39</c:f>
              <c:numCache>
                <c:formatCode>0.0</c:formatCode>
                <c:ptCount val="36"/>
                <c:pt idx="0">
                  <c:v>120.03889303914312</c:v>
                </c:pt>
                <c:pt idx="1">
                  <c:v>197.96553795236721</c:v>
                </c:pt>
                <c:pt idx="2">
                  <c:v>197.30953505015822</c:v>
                </c:pt>
                <c:pt idx="3">
                  <c:v>210.12772794699387</c:v>
                </c:pt>
                <c:pt idx="4">
                  <c:v>199.63287405238509</c:v>
                </c:pt>
                <c:pt idx="5">
                  <c:v>267.40945706224522</c:v>
                </c:pt>
                <c:pt idx="6">
                  <c:v>249.50817221966415</c:v>
                </c:pt>
                <c:pt idx="7">
                  <c:v>253.80438966806815</c:v>
                </c:pt>
                <c:pt idx="8">
                  <c:v>304.68229282194164</c:v>
                </c:pt>
                <c:pt idx="9">
                  <c:v>315.5273808603535</c:v>
                </c:pt>
                <c:pt idx="10">
                  <c:v>219.59223732094429</c:v>
                </c:pt>
                <c:pt idx="11">
                  <c:v>238.72779154727249</c:v>
                </c:pt>
                <c:pt idx="12">
                  <c:v>251.06797521923423</c:v>
                </c:pt>
                <c:pt idx="13">
                  <c:v>253.65744472973162</c:v>
                </c:pt>
                <c:pt idx="14">
                  <c:v>259.9759552938296</c:v>
                </c:pt>
                <c:pt idx="15">
                  <c:v>220.21825297859658</c:v>
                </c:pt>
                <c:pt idx="16">
                  <c:v>273.8503375101954</c:v>
                </c:pt>
                <c:pt idx="17">
                  <c:v>275.04698555553688</c:v>
                </c:pt>
                <c:pt idx="18">
                  <c:v>276.48684618818953</c:v>
                </c:pt>
                <c:pt idx="19">
                  <c:v>278.78310761073976</c:v>
                </c:pt>
                <c:pt idx="20">
                  <c:v>279.91340415302363</c:v>
                </c:pt>
                <c:pt idx="21">
                  <c:v>280.20298709314073</c:v>
                </c:pt>
                <c:pt idx="22">
                  <c:v>279.54071372211814</c:v>
                </c:pt>
                <c:pt idx="23">
                  <c:v>302.78691871860673</c:v>
                </c:pt>
                <c:pt idx="24">
                  <c:v>286.58253941282845</c:v>
                </c:pt>
                <c:pt idx="25">
                  <c:v>286.41563925755099</c:v>
                </c:pt>
                <c:pt idx="26">
                  <c:v>271.71240080923678</c:v>
                </c:pt>
                <c:pt idx="27">
                  <c:v>296.73883707196723</c:v>
                </c:pt>
                <c:pt idx="28">
                  <c:v>300.45988111967694</c:v>
                </c:pt>
                <c:pt idx="29">
                  <c:v>296.95285835352564</c:v>
                </c:pt>
                <c:pt idx="30">
                  <c:v>283.32766487760097</c:v>
                </c:pt>
                <c:pt idx="31">
                  <c:v>428.00686728762645</c:v>
                </c:pt>
                <c:pt idx="32">
                  <c:v>1250.2214768227639</c:v>
                </c:pt>
                <c:pt idx="33">
                  <c:v>615.71607848191888</c:v>
                </c:pt>
                <c:pt idx="34">
                  <c:v>626.92972330905934</c:v>
                </c:pt>
                <c:pt idx="35">
                  <c:v>430.69794356898285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1D1-4A16-9C6E-0E40A5B5BBD4}"/>
            </c:ext>
          </c:extLst>
        </c:ser>
        <c:ser>
          <c:idx val="1"/>
          <c:order val="7"/>
          <c:tx>
            <c:v>low concentration</c:v>
          </c:tx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comparison!$C$4:$C$39</c:f>
              <c:numCache>
                <c:formatCode>General</c:formatCode>
                <c:ptCount val="36"/>
                <c:pt idx="0">
                  <c:v>1559.2771769999999</c:v>
                </c:pt>
                <c:pt idx="1">
                  <c:v>1592.386471</c:v>
                </c:pt>
                <c:pt idx="2">
                  <c:v>1629.998889</c:v>
                </c:pt>
                <c:pt idx="3">
                  <c:v>1682.9526599999999</c:v>
                </c:pt>
                <c:pt idx="4">
                  <c:v>1747.9945949999999</c:v>
                </c:pt>
                <c:pt idx="5">
                  <c:v>1834.178093</c:v>
                </c:pt>
                <c:pt idx="6">
                  <c:v>1872.891842</c:v>
                </c:pt>
                <c:pt idx="7">
                  <c:v>1648.7772729999999</c:v>
                </c:pt>
                <c:pt idx="8">
                  <c:v>1477.3356269999999</c:v>
                </c:pt>
                <c:pt idx="9">
                  <c:v>1407.887072</c:v>
                </c:pt>
                <c:pt idx="10">
                  <c:v>1437.8389729999999</c:v>
                </c:pt>
                <c:pt idx="11">
                  <c:v>1469.391069</c:v>
                </c:pt>
                <c:pt idx="12">
                  <c:v>1519.396328</c:v>
                </c:pt>
                <c:pt idx="13">
                  <c:v>1537.155788</c:v>
                </c:pt>
                <c:pt idx="14">
                  <c:v>1557.5113940000001</c:v>
                </c:pt>
                <c:pt idx="15">
                  <c:v>1587.060794</c:v>
                </c:pt>
                <c:pt idx="16">
                  <c:v>1611.653147</c:v>
                </c:pt>
                <c:pt idx="17">
                  <c:v>1636.5381279999999</c:v>
                </c:pt>
                <c:pt idx="18">
                  <c:v>1664.5586410000001</c:v>
                </c:pt>
                <c:pt idx="19">
                  <c:v>1705.129404</c:v>
                </c:pt>
                <c:pt idx="20">
                  <c:v>1743.9166279999999</c:v>
                </c:pt>
                <c:pt idx="21">
                  <c:v>1782.8736690000001</c:v>
                </c:pt>
                <c:pt idx="22">
                  <c:v>1824.222769</c:v>
                </c:pt>
                <c:pt idx="23">
                  <c:v>1866.4582459999999</c:v>
                </c:pt>
                <c:pt idx="24">
                  <c:v>1884.0048959999999</c:v>
                </c:pt>
                <c:pt idx="25">
                  <c:v>1853.317174</c:v>
                </c:pt>
                <c:pt idx="26">
                  <c:v>1788.397416</c:v>
                </c:pt>
                <c:pt idx="27">
                  <c:v>1748.845233</c:v>
                </c:pt>
                <c:pt idx="28">
                  <c:v>1732.0650430000001</c:v>
                </c:pt>
                <c:pt idx="29">
                  <c:v>1733.1427000000001</c:v>
                </c:pt>
                <c:pt idx="30">
                  <c:v>1731.708329</c:v>
                </c:pt>
                <c:pt idx="31">
                  <c:v>1639.3688059999999</c:v>
                </c:pt>
                <c:pt idx="32">
                  <c:v>1575.976318</c:v>
                </c:pt>
                <c:pt idx="33">
                  <c:v>1565.283111</c:v>
                </c:pt>
                <c:pt idx="34">
                  <c:v>1553.749313</c:v>
                </c:pt>
                <c:pt idx="35">
                  <c:v>1579.3480830000001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1D1-4A16-9C6E-0E40A5B5B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110528"/>
        <c:axId val="233002112"/>
      </c:scatterChart>
      <c:valAx>
        <c:axId val="233110528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002112"/>
        <c:crossesAt val="0.1"/>
        <c:crossBetween val="midCat"/>
      </c:valAx>
      <c:valAx>
        <c:axId val="2330021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Scattering cross-section S</a:t>
                </a:r>
                <a:r>
                  <a:rPr lang="en-US" sz="1400" baseline="-25000"/>
                  <a:t>sca,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110528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8900158876374373"/>
          <c:y val="0.31844598900067306"/>
          <c:w val="0.24154279972442103"/>
          <c:h val="0.4117376005537885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3"/>
          <c:order val="0"/>
          <c:tx>
            <c:strRef>
              <c:f>comparison!$F$2</c:f>
              <c:strCache>
                <c:ptCount val="1"/>
                <c:pt idx="0">
                  <c:v>dilution 0</c:v>
                </c:pt>
              </c:strCache>
            </c:strRef>
          </c:tx>
          <c:xVal>
            <c:numRef>
              <c:f>comparison!$F$4:$F$39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comparison!$G$4:$G$39</c:f>
              <c:numCache>
                <c:formatCode>General</c:formatCode>
                <c:ptCount val="36"/>
                <c:pt idx="0">
                  <c:v>9.148656890999262E-3</c:v>
                </c:pt>
                <c:pt idx="1">
                  <c:v>1.2063832952296282E-2</c:v>
                </c:pt>
                <c:pt idx="2">
                  <c:v>1.8143155128510571E-2</c:v>
                </c:pt>
                <c:pt idx="3">
                  <c:v>3.1510072964709493E-2</c:v>
                </c:pt>
                <c:pt idx="4">
                  <c:v>5.5704719514310178E-2</c:v>
                </c:pt>
                <c:pt idx="5">
                  <c:v>6.6659058978591854E-2</c:v>
                </c:pt>
                <c:pt idx="6">
                  <c:v>7.8348416404027343E-2</c:v>
                </c:pt>
                <c:pt idx="7">
                  <c:v>7.4893495222935133E-2</c:v>
                </c:pt>
                <c:pt idx="8">
                  <c:v>7.1272787281972727E-2</c:v>
                </c:pt>
                <c:pt idx="9">
                  <c:v>7.1007406055811295E-2</c:v>
                </c:pt>
                <c:pt idx="10">
                  <c:v>7.7104609140335498E-2</c:v>
                </c:pt>
                <c:pt idx="11">
                  <c:v>7.7359245378831196E-2</c:v>
                </c:pt>
                <c:pt idx="12">
                  <c:v>8.4643034467830572E-2</c:v>
                </c:pt>
                <c:pt idx="13">
                  <c:v>7.7289011273314639E-2</c:v>
                </c:pt>
                <c:pt idx="14">
                  <c:v>7.712715420144732E-2</c:v>
                </c:pt>
                <c:pt idx="15">
                  <c:v>7.5260956294285863E-2</c:v>
                </c:pt>
                <c:pt idx="16">
                  <c:v>7.1750812360417637E-2</c:v>
                </c:pt>
                <c:pt idx="17">
                  <c:v>7.301282487397015E-2</c:v>
                </c:pt>
                <c:pt idx="18">
                  <c:v>7.3745089992876531E-2</c:v>
                </c:pt>
                <c:pt idx="19">
                  <c:v>8.0248615810182777E-2</c:v>
                </c:pt>
                <c:pt idx="20">
                  <c:v>7.5274785168618227E-2</c:v>
                </c:pt>
                <c:pt idx="21">
                  <c:v>7.313482538567527E-2</c:v>
                </c:pt>
                <c:pt idx="22">
                  <c:v>7.205497253182136E-2</c:v>
                </c:pt>
                <c:pt idx="23">
                  <c:v>7.6777693523489024E-2</c:v>
                </c:pt>
                <c:pt idx="24">
                  <c:v>7.5553754281266067E-2</c:v>
                </c:pt>
                <c:pt idx="25">
                  <c:v>7.9896693523822851E-2</c:v>
                </c:pt>
                <c:pt idx="26">
                  <c:v>8.0306988564134721E-2</c:v>
                </c:pt>
                <c:pt idx="27">
                  <c:v>7.6074620426849912E-2</c:v>
                </c:pt>
                <c:pt idx="28">
                  <c:v>8.1851657763590518E-2</c:v>
                </c:pt>
                <c:pt idx="29">
                  <c:v>7.6826719896707529E-2</c:v>
                </c:pt>
                <c:pt idx="30">
                  <c:v>7.5355314567784187E-2</c:v>
                </c:pt>
                <c:pt idx="31">
                  <c:v>8.7801432004365187E-2</c:v>
                </c:pt>
                <c:pt idx="32">
                  <c:v>8.3857215272679905E-2</c:v>
                </c:pt>
                <c:pt idx="33">
                  <c:v>7.2928386426021174E-2</c:v>
                </c:pt>
                <c:pt idx="34">
                  <c:v>7.6187729573954005E-2</c:v>
                </c:pt>
                <c:pt idx="35">
                  <c:v>6.9758010838988707E-2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74-4E04-800C-4C9181C1D86E}"/>
            </c:ext>
          </c:extLst>
        </c:ser>
        <c:ser>
          <c:idx val="0"/>
          <c:order val="1"/>
          <c:tx>
            <c:strRef>
              <c:f>comparison!$K$2</c:f>
              <c:strCache>
                <c:ptCount val="1"/>
                <c:pt idx="0">
                  <c:v>dilution 1</c:v>
                </c:pt>
              </c:strCache>
            </c:strRef>
          </c:tx>
          <c:xVal>
            <c:numRef>
              <c:f>comparison!$K$4:$K$39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comparison!$L$4:$L$39</c:f>
              <c:numCache>
                <c:formatCode>0.0</c:formatCode>
                <c:ptCount val="36"/>
                <c:pt idx="0">
                  <c:v>3.2544083218672401E-2</c:v>
                </c:pt>
                <c:pt idx="1">
                  <c:v>4.4854658392715345E-2</c:v>
                </c:pt>
                <c:pt idx="2">
                  <c:v>6.9614577983208664E-2</c:v>
                </c:pt>
                <c:pt idx="3">
                  <c:v>0.1225055005497076</c:v>
                </c:pt>
                <c:pt idx="4">
                  <c:v>18.134758452579234</c:v>
                </c:pt>
                <c:pt idx="5">
                  <c:v>0.25756466092395014</c:v>
                </c:pt>
                <c:pt idx="6">
                  <c:v>0.28057738530636533</c:v>
                </c:pt>
                <c:pt idx="7">
                  <c:v>0.27414703928396411</c:v>
                </c:pt>
                <c:pt idx="8">
                  <c:v>0.27520986901677108</c:v>
                </c:pt>
                <c:pt idx="9">
                  <c:v>17.902875910668666</c:v>
                </c:pt>
                <c:pt idx="10">
                  <c:v>0.30157652286346232</c:v>
                </c:pt>
                <c:pt idx="11">
                  <c:v>0.28253746057063428</c:v>
                </c:pt>
                <c:pt idx="12">
                  <c:v>0.30884079394276037</c:v>
                </c:pt>
                <c:pt idx="13">
                  <c:v>0.28416890660660893</c:v>
                </c:pt>
                <c:pt idx="14">
                  <c:v>0.29081761435839004</c:v>
                </c:pt>
                <c:pt idx="15">
                  <c:v>0.29777927091849138</c:v>
                </c:pt>
                <c:pt idx="16">
                  <c:v>0.29741890397575599</c:v>
                </c:pt>
                <c:pt idx="17">
                  <c:v>0.2959700231704907</c:v>
                </c:pt>
                <c:pt idx="18">
                  <c:v>0.28038195940000366</c:v>
                </c:pt>
                <c:pt idx="19">
                  <c:v>0.29982788982306763</c:v>
                </c:pt>
                <c:pt idx="20">
                  <c:v>0.27049414645687714</c:v>
                </c:pt>
                <c:pt idx="21">
                  <c:v>0.27781894818276642</c:v>
                </c:pt>
                <c:pt idx="22">
                  <c:v>0.26799112330620073</c:v>
                </c:pt>
                <c:pt idx="23">
                  <c:v>0.29927269636385001</c:v>
                </c:pt>
                <c:pt idx="24">
                  <c:v>0.28675156066934093</c:v>
                </c:pt>
                <c:pt idx="25">
                  <c:v>0.30489020910031689</c:v>
                </c:pt>
                <c:pt idx="26">
                  <c:v>0.30964361110632938</c:v>
                </c:pt>
                <c:pt idx="27">
                  <c:v>0.29948701254251192</c:v>
                </c:pt>
                <c:pt idx="28">
                  <c:v>0.31534310613456584</c:v>
                </c:pt>
                <c:pt idx="29">
                  <c:v>0.29485606868000946</c:v>
                </c:pt>
                <c:pt idx="30">
                  <c:v>0.30282529257505736</c:v>
                </c:pt>
                <c:pt idx="31">
                  <c:v>16.960347735876024</c:v>
                </c:pt>
                <c:pt idx="32">
                  <c:v>15.248207672761414</c:v>
                </c:pt>
                <c:pt idx="33">
                  <c:v>15.251062190116045</c:v>
                </c:pt>
                <c:pt idx="34">
                  <c:v>15.244916550115512</c:v>
                </c:pt>
                <c:pt idx="35">
                  <c:v>15.941008807088972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774-4E04-800C-4C9181C1D86E}"/>
            </c:ext>
          </c:extLst>
        </c:ser>
        <c:ser>
          <c:idx val="2"/>
          <c:order val="2"/>
          <c:tx>
            <c:strRef>
              <c:f>comparison!$P$2</c:f>
              <c:strCache>
                <c:ptCount val="1"/>
                <c:pt idx="0">
                  <c:v>dilution 2</c:v>
                </c:pt>
              </c:strCache>
            </c:strRef>
          </c:tx>
          <c:xVal>
            <c:numRef>
              <c:f>comparison!$P$4:$P$39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comparison!$Q$4:$Q$39</c:f>
              <c:numCache>
                <c:formatCode>0.0</c:formatCode>
                <c:ptCount val="36"/>
                <c:pt idx="0">
                  <c:v>0.75499281370940319</c:v>
                </c:pt>
                <c:pt idx="1">
                  <c:v>0.85349377248760838</c:v>
                </c:pt>
                <c:pt idx="2">
                  <c:v>1.0963246543063274</c:v>
                </c:pt>
                <c:pt idx="3">
                  <c:v>1.8463147977947456</c:v>
                </c:pt>
                <c:pt idx="4">
                  <c:v>3.8823160774071757</c:v>
                </c:pt>
                <c:pt idx="5">
                  <c:v>5.4171947604692763</c:v>
                </c:pt>
                <c:pt idx="6">
                  <c:v>5.7270313004942599</c:v>
                </c:pt>
                <c:pt idx="7">
                  <c:v>5.6391288397121988</c:v>
                </c:pt>
                <c:pt idx="8">
                  <c:v>5.6752227374347184</c:v>
                </c:pt>
                <c:pt idx="9">
                  <c:v>61.028199559803788</c:v>
                </c:pt>
                <c:pt idx="10">
                  <c:v>5.7601270456643885</c:v>
                </c:pt>
                <c:pt idx="11">
                  <c:v>5.8303264916156214</c:v>
                </c:pt>
                <c:pt idx="12">
                  <c:v>5.9302821543064441</c:v>
                </c:pt>
                <c:pt idx="13">
                  <c:v>65.243541926781063</c:v>
                </c:pt>
                <c:pt idx="14">
                  <c:v>2.9694965931046542</c:v>
                </c:pt>
                <c:pt idx="15">
                  <c:v>2.9613958266070899</c:v>
                </c:pt>
                <c:pt idx="16">
                  <c:v>2.9772079381273495</c:v>
                </c:pt>
                <c:pt idx="17">
                  <c:v>2.9657674267270102</c:v>
                </c:pt>
                <c:pt idx="18">
                  <c:v>2.9203678742114816</c:v>
                </c:pt>
                <c:pt idx="19">
                  <c:v>2.8965292557955613</c:v>
                </c:pt>
                <c:pt idx="20">
                  <c:v>2.8805571102067682</c:v>
                </c:pt>
                <c:pt idx="21">
                  <c:v>2.8934523787428734</c:v>
                </c:pt>
                <c:pt idx="22">
                  <c:v>2.8874644929073088</c:v>
                </c:pt>
                <c:pt idx="23">
                  <c:v>3.0536086848840829</c:v>
                </c:pt>
                <c:pt idx="24">
                  <c:v>3.1598260738530608</c:v>
                </c:pt>
                <c:pt idx="25">
                  <c:v>3.2073851680501955</c:v>
                </c:pt>
                <c:pt idx="26">
                  <c:v>3.193109759406954</c:v>
                </c:pt>
                <c:pt idx="27">
                  <c:v>3.1803982467099559</c:v>
                </c:pt>
                <c:pt idx="28">
                  <c:v>3.2040810554034369</c:v>
                </c:pt>
                <c:pt idx="29">
                  <c:v>3.2007299669721334</c:v>
                </c:pt>
                <c:pt idx="30">
                  <c:v>3.1954490961556248</c:v>
                </c:pt>
                <c:pt idx="31">
                  <c:v>106.72122771139415</c:v>
                </c:pt>
                <c:pt idx="32">
                  <c:v>3.1975908333669514</c:v>
                </c:pt>
                <c:pt idx="33">
                  <c:v>3.2330219790544041</c:v>
                </c:pt>
                <c:pt idx="34">
                  <c:v>3.170191849204079</c:v>
                </c:pt>
                <c:pt idx="35">
                  <c:v>6.1574518240670786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774-4E04-800C-4C9181C1D86E}"/>
            </c:ext>
          </c:extLst>
        </c:ser>
        <c:ser>
          <c:idx val="4"/>
          <c:order val="3"/>
          <c:tx>
            <c:strRef>
              <c:f>comparison!$U$2</c:f>
              <c:strCache>
                <c:ptCount val="1"/>
                <c:pt idx="0">
                  <c:v>dilution 3</c:v>
                </c:pt>
              </c:strCache>
            </c:strRef>
          </c:tx>
          <c:xVal>
            <c:numRef>
              <c:f>comparison!$U$4:$U$39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comparison!$V$4:$V$39</c:f>
              <c:numCache>
                <c:formatCode>0.0</c:formatCode>
                <c:ptCount val="36"/>
                <c:pt idx="0">
                  <c:v>17.912454791599419</c:v>
                </c:pt>
                <c:pt idx="1">
                  <c:v>19.149477903364453</c:v>
                </c:pt>
                <c:pt idx="2">
                  <c:v>21.903000196918246</c:v>
                </c:pt>
                <c:pt idx="3">
                  <c:v>30.067877703703086</c:v>
                </c:pt>
                <c:pt idx="4">
                  <c:v>53.909894578712283</c:v>
                </c:pt>
                <c:pt idx="5">
                  <c:v>104.73619214967447</c:v>
                </c:pt>
                <c:pt idx="6">
                  <c:v>119.7758973732564</c:v>
                </c:pt>
                <c:pt idx="7">
                  <c:v>157.11749979547196</c:v>
                </c:pt>
                <c:pt idx="8">
                  <c:v>155.12253820814735</c:v>
                </c:pt>
                <c:pt idx="9">
                  <c:v>135.08708478199938</c:v>
                </c:pt>
                <c:pt idx="10">
                  <c:v>10.931731125953657</c:v>
                </c:pt>
                <c:pt idx="11">
                  <c:v>11.017350979410081</c:v>
                </c:pt>
                <c:pt idx="12">
                  <c:v>11.149467409281772</c:v>
                </c:pt>
                <c:pt idx="13">
                  <c:v>11.13863690688413</c:v>
                </c:pt>
                <c:pt idx="14">
                  <c:v>11.088593117497146</c:v>
                </c:pt>
                <c:pt idx="15">
                  <c:v>11.007968002624912</c:v>
                </c:pt>
                <c:pt idx="16">
                  <c:v>10.925067901842691</c:v>
                </c:pt>
                <c:pt idx="17">
                  <c:v>10.629236766189846</c:v>
                </c:pt>
                <c:pt idx="18">
                  <c:v>9.9283157850585724</c:v>
                </c:pt>
                <c:pt idx="19">
                  <c:v>9.1125870754141829</c:v>
                </c:pt>
                <c:pt idx="20">
                  <c:v>9.0193942425346485</c:v>
                </c:pt>
                <c:pt idx="21">
                  <c:v>9.2594521011995106</c:v>
                </c:pt>
                <c:pt idx="22">
                  <c:v>9.6841018413190518</c:v>
                </c:pt>
                <c:pt idx="23">
                  <c:v>11.126391969904573</c:v>
                </c:pt>
                <c:pt idx="24">
                  <c:v>11.939804309505469</c:v>
                </c:pt>
                <c:pt idx="25">
                  <c:v>12.17504748460734</c:v>
                </c:pt>
                <c:pt idx="26">
                  <c:v>12.160592824824622</c:v>
                </c:pt>
                <c:pt idx="27">
                  <c:v>12.106428640359599</c:v>
                </c:pt>
                <c:pt idx="28">
                  <c:v>12.205259742895676</c:v>
                </c:pt>
                <c:pt idx="29">
                  <c:v>12.260883880820108</c:v>
                </c:pt>
                <c:pt idx="30">
                  <c:v>123.28333197573069</c:v>
                </c:pt>
                <c:pt idx="31">
                  <c:v>125.16969702785492</c:v>
                </c:pt>
                <c:pt idx="32">
                  <c:v>135.2018690074687</c:v>
                </c:pt>
                <c:pt idx="33">
                  <c:v>12.215735707322736</c:v>
                </c:pt>
                <c:pt idx="34">
                  <c:v>12.039976970612683</c:v>
                </c:pt>
                <c:pt idx="35">
                  <c:v>23.538795802385966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774-4E04-800C-4C9181C1D86E}"/>
            </c:ext>
          </c:extLst>
        </c:ser>
        <c:ser>
          <c:idx val="5"/>
          <c:order val="4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comparison!$AA$4:$AA$39</c:f>
              <c:numCache>
                <c:formatCode>0.0</c:formatCode>
                <c:ptCount val="36"/>
                <c:pt idx="0">
                  <c:v>44.774692783961932</c:v>
                </c:pt>
                <c:pt idx="1">
                  <c:v>47.013137191292159</c:v>
                </c:pt>
                <c:pt idx="2">
                  <c:v>49.891983918451494</c:v>
                </c:pt>
                <c:pt idx="3">
                  <c:v>57.105921689192236</c:v>
                </c:pt>
                <c:pt idx="4">
                  <c:v>77.323631574122345</c:v>
                </c:pt>
                <c:pt idx="5">
                  <c:v>131.58225525677918</c:v>
                </c:pt>
                <c:pt idx="6">
                  <c:v>291.15659650923072</c:v>
                </c:pt>
                <c:pt idx="7">
                  <c:v>429.97039106281431</c:v>
                </c:pt>
                <c:pt idx="8">
                  <c:v>413.1060772874643</c:v>
                </c:pt>
                <c:pt idx="9">
                  <c:v>313.42833785639203</c:v>
                </c:pt>
                <c:pt idx="10">
                  <c:v>278.54550991332121</c:v>
                </c:pt>
                <c:pt idx="11">
                  <c:v>208.828827048058</c:v>
                </c:pt>
                <c:pt idx="12">
                  <c:v>194.58001781977663</c:v>
                </c:pt>
                <c:pt idx="13">
                  <c:v>190.91916721725534</c:v>
                </c:pt>
                <c:pt idx="14">
                  <c:v>175.38265832466217</c:v>
                </c:pt>
                <c:pt idx="15">
                  <c:v>161.57641468109301</c:v>
                </c:pt>
                <c:pt idx="16">
                  <c:v>153.31301399690329</c:v>
                </c:pt>
                <c:pt idx="17">
                  <c:v>141.38192898327026</c:v>
                </c:pt>
                <c:pt idx="18">
                  <c:v>126.72352254494103</c:v>
                </c:pt>
                <c:pt idx="19">
                  <c:v>115.10591498470947</c:v>
                </c:pt>
                <c:pt idx="20">
                  <c:v>115.62142010563477</c:v>
                </c:pt>
                <c:pt idx="21">
                  <c:v>120.1832262902068</c:v>
                </c:pt>
                <c:pt idx="22">
                  <c:v>128.06892153479416</c:v>
                </c:pt>
                <c:pt idx="23">
                  <c:v>160.35385520371736</c:v>
                </c:pt>
                <c:pt idx="24">
                  <c:v>236.88349588024357</c:v>
                </c:pt>
                <c:pt idx="25">
                  <c:v>340.41907129356701</c:v>
                </c:pt>
                <c:pt idx="26">
                  <c:v>416.89788649211499</c:v>
                </c:pt>
                <c:pt idx="27">
                  <c:v>437.40899382152048</c:v>
                </c:pt>
                <c:pt idx="28">
                  <c:v>445.25119997474508</c:v>
                </c:pt>
                <c:pt idx="29">
                  <c:v>444.31974152516568</c:v>
                </c:pt>
                <c:pt idx="30">
                  <c:v>477.33328626807685</c:v>
                </c:pt>
                <c:pt idx="31">
                  <c:v>533.70179198721587</c:v>
                </c:pt>
                <c:pt idx="32">
                  <c:v>522.98573408148775</c:v>
                </c:pt>
                <c:pt idx="33">
                  <c:v>501.47875124652847</c:v>
                </c:pt>
                <c:pt idx="34">
                  <c:v>471.14632138607351</c:v>
                </c:pt>
                <c:pt idx="35">
                  <c:v>424.02548521950354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774-4E04-800C-4C9181C1D86E}"/>
            </c:ext>
          </c:extLst>
        </c:ser>
        <c:ser>
          <c:idx val="6"/>
          <c:order val="5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comparison!$AG$4:$AG$39</c:f>
              <c:numCache>
                <c:formatCode>0.0</c:formatCode>
                <c:ptCount val="36"/>
                <c:pt idx="0">
                  <c:v>42.751003816635787</c:v>
                </c:pt>
                <c:pt idx="1">
                  <c:v>45.078453431869335</c:v>
                </c:pt>
                <c:pt idx="2">
                  <c:v>47.600259015371883</c:v>
                </c:pt>
                <c:pt idx="3">
                  <c:v>53.940061624100963</c:v>
                </c:pt>
                <c:pt idx="4">
                  <c:v>72.534002131504124</c:v>
                </c:pt>
                <c:pt idx="5">
                  <c:v>123.70425127468668</c:v>
                </c:pt>
                <c:pt idx="6">
                  <c:v>278.00377978532254</c:v>
                </c:pt>
                <c:pt idx="7">
                  <c:v>420.81710587529648</c:v>
                </c:pt>
                <c:pt idx="8">
                  <c:v>402.0354213078665</c:v>
                </c:pt>
                <c:pt idx="9">
                  <c:v>298.75658928191382</c:v>
                </c:pt>
                <c:pt idx="10">
                  <c:v>263.90652128147821</c:v>
                </c:pt>
                <c:pt idx="11">
                  <c:v>195.34470024524427</c:v>
                </c:pt>
                <c:pt idx="12">
                  <c:v>181.17507418091458</c:v>
                </c:pt>
                <c:pt idx="13">
                  <c:v>177.56733413250416</c:v>
                </c:pt>
                <c:pt idx="14">
                  <c:v>162.57218654520099</c:v>
                </c:pt>
                <c:pt idx="15">
                  <c:v>149.33668886370839</c:v>
                </c:pt>
                <c:pt idx="16">
                  <c:v>141.39106581387458</c:v>
                </c:pt>
                <c:pt idx="17">
                  <c:v>129.99912825246261</c:v>
                </c:pt>
                <c:pt idx="18">
                  <c:v>116.23697181210733</c:v>
                </c:pt>
                <c:pt idx="19">
                  <c:v>105.43259380618504</c:v>
                </c:pt>
                <c:pt idx="20">
                  <c:v>106.1042676216977</c:v>
                </c:pt>
                <c:pt idx="21">
                  <c:v>110.85284963317137</c:v>
                </c:pt>
                <c:pt idx="22">
                  <c:v>118.84735075657919</c:v>
                </c:pt>
                <c:pt idx="23">
                  <c:v>149.77805230406128</c:v>
                </c:pt>
                <c:pt idx="24">
                  <c:v>222.76803963372132</c:v>
                </c:pt>
                <c:pt idx="25">
                  <c:v>322.31780196659162</c:v>
                </c:pt>
                <c:pt idx="26">
                  <c:v>398.71348215321137</c:v>
                </c:pt>
                <c:pt idx="27">
                  <c:v>419.67158134784626</c:v>
                </c:pt>
                <c:pt idx="28">
                  <c:v>427.3961610417586</c:v>
                </c:pt>
                <c:pt idx="29">
                  <c:v>425.79798577212944</c:v>
                </c:pt>
                <c:pt idx="30">
                  <c:v>460.5221219130014</c:v>
                </c:pt>
                <c:pt idx="31">
                  <c:v>525.65601641624107</c:v>
                </c:pt>
                <c:pt idx="32">
                  <c:v>513.00805570604064</c:v>
                </c:pt>
                <c:pt idx="33">
                  <c:v>487.94716348663053</c:v>
                </c:pt>
                <c:pt idx="34">
                  <c:v>455.19121414899735</c:v>
                </c:pt>
                <c:pt idx="35">
                  <c:v>406.77540192257646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774-4E04-800C-4C9181C1D86E}"/>
            </c:ext>
          </c:extLst>
        </c:ser>
        <c:ser>
          <c:idx val="7"/>
          <c:order val="6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comparison!$AM$4:$AM$39</c:f>
              <c:numCache>
                <c:formatCode>0.0</c:formatCode>
                <c:ptCount val="36"/>
                <c:pt idx="0">
                  <c:v>42.908031261783265</c:v>
                </c:pt>
                <c:pt idx="1">
                  <c:v>44.333783689391403</c:v>
                </c:pt>
                <c:pt idx="2">
                  <c:v>41.619884156107382</c:v>
                </c:pt>
                <c:pt idx="3">
                  <c:v>42.656940702018389</c:v>
                </c:pt>
                <c:pt idx="4">
                  <c:v>56.619724655919086</c:v>
                </c:pt>
                <c:pt idx="5">
                  <c:v>101.23722730065809</c:v>
                </c:pt>
                <c:pt idx="6">
                  <c:v>257.11766240526521</c:v>
                </c:pt>
                <c:pt idx="7">
                  <c:v>415.94396676949725</c:v>
                </c:pt>
                <c:pt idx="8">
                  <c:v>399.05415670077292</c:v>
                </c:pt>
                <c:pt idx="9">
                  <c:v>286.55043217435815</c:v>
                </c:pt>
                <c:pt idx="10">
                  <c:v>248.14913428602287</c:v>
                </c:pt>
                <c:pt idx="11">
                  <c:v>175.97705723988844</c:v>
                </c:pt>
                <c:pt idx="12">
                  <c:v>161.05561899927707</c:v>
                </c:pt>
                <c:pt idx="13">
                  <c:v>157.47833335556103</c:v>
                </c:pt>
                <c:pt idx="14">
                  <c:v>142.1408106613238</c:v>
                </c:pt>
                <c:pt idx="15">
                  <c:v>128.35980138071866</c:v>
                </c:pt>
                <c:pt idx="16">
                  <c:v>119.93985589577282</c:v>
                </c:pt>
                <c:pt idx="17">
                  <c:v>108.34710729775323</c:v>
                </c:pt>
                <c:pt idx="18">
                  <c:v>95.099584309453476</c:v>
                </c:pt>
                <c:pt idx="19">
                  <c:v>84.533331218706465</c:v>
                </c:pt>
                <c:pt idx="20">
                  <c:v>85.193306763753029</c:v>
                </c:pt>
                <c:pt idx="21">
                  <c:v>89.135813700175035</c:v>
                </c:pt>
                <c:pt idx="22">
                  <c:v>96.352498044957215</c:v>
                </c:pt>
                <c:pt idx="23">
                  <c:v>126.25773476414243</c:v>
                </c:pt>
                <c:pt idx="24">
                  <c:v>198.74425524677574</c:v>
                </c:pt>
                <c:pt idx="25">
                  <c:v>303.77707126478759</c:v>
                </c:pt>
                <c:pt idx="26">
                  <c:v>387.69905871625593</c:v>
                </c:pt>
                <c:pt idx="27">
                  <c:v>412.77839130036892</c:v>
                </c:pt>
                <c:pt idx="28">
                  <c:v>422.123892681732</c:v>
                </c:pt>
                <c:pt idx="29">
                  <c:v>419.59371280410295</c:v>
                </c:pt>
                <c:pt idx="30">
                  <c:v>458.22727654277566</c:v>
                </c:pt>
                <c:pt idx="31">
                  <c:v>532.85264489695703</c:v>
                </c:pt>
                <c:pt idx="32">
                  <c:v>522.94609631725461</c:v>
                </c:pt>
                <c:pt idx="33">
                  <c:v>495.28238974893196</c:v>
                </c:pt>
                <c:pt idx="34">
                  <c:v>460.44816933750172</c:v>
                </c:pt>
                <c:pt idx="35">
                  <c:v>406.35062606305314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74-4E04-800C-4C9181C1D86E}"/>
            </c:ext>
          </c:extLst>
        </c:ser>
        <c:ser>
          <c:idx val="1"/>
          <c:order val="7"/>
          <c:tx>
            <c:v>low concentration</c:v>
          </c:tx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comparison!$B$4:$B$39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3.4026486600000001</c:v>
                </c:pt>
                <c:pt idx="3">
                  <c:v>8.4717655749999992</c:v>
                </c:pt>
                <c:pt idx="4">
                  <c:v>27.77427428</c:v>
                </c:pt>
                <c:pt idx="5">
                  <c:v>82.384977980000002</c:v>
                </c:pt>
                <c:pt idx="6">
                  <c:v>270.58244719999999</c:v>
                </c:pt>
                <c:pt idx="7">
                  <c:v>448.12884509999998</c:v>
                </c:pt>
                <c:pt idx="8">
                  <c:v>426.18980599999998</c:v>
                </c:pt>
                <c:pt idx="9">
                  <c:v>296.68698189999998</c:v>
                </c:pt>
                <c:pt idx="10">
                  <c:v>246.590856</c:v>
                </c:pt>
                <c:pt idx="11">
                  <c:v>173.6858063</c:v>
                </c:pt>
                <c:pt idx="12">
                  <c:v>163.003951</c:v>
                </c:pt>
                <c:pt idx="13">
                  <c:v>158.6904523</c:v>
                </c:pt>
                <c:pt idx="14">
                  <c:v>137.9259941</c:v>
                </c:pt>
                <c:pt idx="15">
                  <c:v>120.8995817</c:v>
                </c:pt>
                <c:pt idx="16">
                  <c:v>113.15236229999999</c:v>
                </c:pt>
                <c:pt idx="17">
                  <c:v>98.052343100000002</c:v>
                </c:pt>
                <c:pt idx="18">
                  <c:v>81.276612869999994</c:v>
                </c:pt>
                <c:pt idx="19">
                  <c:v>63.912331459999997</c:v>
                </c:pt>
                <c:pt idx="20">
                  <c:v>62.822291419999999</c:v>
                </c:pt>
                <c:pt idx="21">
                  <c:v>65.206361290000004</c:v>
                </c:pt>
                <c:pt idx="22">
                  <c:v>74.523008379999993</c:v>
                </c:pt>
                <c:pt idx="23">
                  <c:v>109.256092</c:v>
                </c:pt>
                <c:pt idx="24">
                  <c:v>195.96419370000001</c:v>
                </c:pt>
                <c:pt idx="25">
                  <c:v>315.94933120000002</c:v>
                </c:pt>
                <c:pt idx="26">
                  <c:v>407.30385539999997</c:v>
                </c:pt>
                <c:pt idx="27">
                  <c:v>427.0566839</c:v>
                </c:pt>
                <c:pt idx="28">
                  <c:v>436.56994379999998</c:v>
                </c:pt>
                <c:pt idx="29">
                  <c:v>441.5000799</c:v>
                </c:pt>
                <c:pt idx="30">
                  <c:v>491.69761319999998</c:v>
                </c:pt>
                <c:pt idx="31">
                  <c:v>583.29912439999998</c:v>
                </c:pt>
                <c:pt idx="32">
                  <c:v>565.59260900000004</c:v>
                </c:pt>
                <c:pt idx="33">
                  <c:v>530.18086059999996</c:v>
                </c:pt>
                <c:pt idx="34">
                  <c:v>486.8901257</c:v>
                </c:pt>
                <c:pt idx="35">
                  <c:v>419.14209010000002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74-4E04-800C-4C9181C1D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519744"/>
        <c:axId val="233530112"/>
      </c:scatterChart>
      <c:valAx>
        <c:axId val="233519744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530112"/>
        <c:crossesAt val="1.0000000000000013E-3"/>
        <c:crossBetween val="midCat"/>
      </c:valAx>
      <c:valAx>
        <c:axId val="2335301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Absorption cross-section A</a:t>
                </a:r>
                <a:r>
                  <a:rPr lang="en-US" sz="1400" baseline="-25000"/>
                  <a:t>abs,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519744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969938149094943"/>
          <c:y val="0.71853991131146389"/>
          <c:w val="0.67080965693121486"/>
          <c:h val="0.14155553996717771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3"/>
          <c:order val="0"/>
          <c:tx>
            <c:strRef>
              <c:f>comparison!$F$2</c:f>
              <c:strCache>
                <c:ptCount val="1"/>
                <c:pt idx="0">
                  <c:v>dilution 0</c:v>
                </c:pt>
              </c:strCache>
            </c:strRef>
          </c:tx>
          <c:xVal>
            <c:numRef>
              <c:f>comparison!$F$4:$F$39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comparison!$I$4:$I$39</c:f>
              <c:numCache>
                <c:formatCode>0.000</c:formatCode>
                <c:ptCount val="36"/>
                <c:pt idx="0">
                  <c:v>0.68672601763626895</c:v>
                </c:pt>
                <c:pt idx="1">
                  <c:v>0.51032962389352388</c:v>
                </c:pt>
                <c:pt idx="2">
                  <c:v>0.83434869441609261</c:v>
                </c:pt>
                <c:pt idx="3">
                  <c:v>0.8269319146575298</c:v>
                </c:pt>
                <c:pt idx="4">
                  <c:v>0.87100741884504063</c:v>
                </c:pt>
                <c:pt idx="5">
                  <c:v>0.71591619514672922</c:v>
                </c:pt>
                <c:pt idx="6">
                  <c:v>0.87080760900125531</c:v>
                </c:pt>
                <c:pt idx="7">
                  <c:v>0.84553553374620516</c:v>
                </c:pt>
                <c:pt idx="8">
                  <c:v>0.8973479529562729</c:v>
                </c:pt>
                <c:pt idx="9">
                  <c:v>0.90510831645413958</c:v>
                </c:pt>
                <c:pt idx="10">
                  <c:v>0.8476636645141804</c:v>
                </c:pt>
                <c:pt idx="11">
                  <c:v>0.84976085187826456</c:v>
                </c:pt>
                <c:pt idx="12">
                  <c:v>0.8517717290441994</c:v>
                </c:pt>
                <c:pt idx="13">
                  <c:v>0.84849261269461929</c:v>
                </c:pt>
                <c:pt idx="14">
                  <c:v>0.84680754041359829</c:v>
                </c:pt>
                <c:pt idx="15">
                  <c:v>0.84578687801990549</c:v>
                </c:pt>
                <c:pt idx="16">
                  <c:v>0.8953904346037096</c:v>
                </c:pt>
                <c:pt idx="17">
                  <c:v>0.8419037812726643</c:v>
                </c:pt>
                <c:pt idx="18">
                  <c:v>0.82891781859442182</c:v>
                </c:pt>
                <c:pt idx="19">
                  <c:v>0.82246179088726068</c:v>
                </c:pt>
                <c:pt idx="20">
                  <c:v>0.80787350935917945</c:v>
                </c:pt>
                <c:pt idx="21">
                  <c:v>0.80932497837473927</c:v>
                </c:pt>
                <c:pt idx="22">
                  <c:v>0.8085699465365892</c:v>
                </c:pt>
                <c:pt idx="23">
                  <c:v>0.82157668005748286</c:v>
                </c:pt>
                <c:pt idx="24">
                  <c:v>0.84333275302352539</c:v>
                </c:pt>
                <c:pt idx="25">
                  <c:v>0.84980080685889869</c:v>
                </c:pt>
                <c:pt idx="26">
                  <c:v>0.85272187547074974</c:v>
                </c:pt>
                <c:pt idx="27">
                  <c:v>0.85146621587171045</c:v>
                </c:pt>
                <c:pt idx="28">
                  <c:v>0.84964596677068804</c:v>
                </c:pt>
                <c:pt idx="29">
                  <c:v>0.85240026700853289</c:v>
                </c:pt>
                <c:pt idx="30">
                  <c:v>0.85347295773678222</c:v>
                </c:pt>
                <c:pt idx="31">
                  <c:v>0.85399744156061708</c:v>
                </c:pt>
                <c:pt idx="32">
                  <c:v>0.85127607264663274</c:v>
                </c:pt>
                <c:pt idx="33">
                  <c:v>0.92468410287375935</c:v>
                </c:pt>
                <c:pt idx="34">
                  <c:v>0.85034832709527952</c:v>
                </c:pt>
                <c:pt idx="35">
                  <c:v>0.90929857219606425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13-4A6C-8E6C-7588444B7E3B}"/>
            </c:ext>
          </c:extLst>
        </c:ser>
        <c:ser>
          <c:idx val="0"/>
          <c:order val="1"/>
          <c:tx>
            <c:strRef>
              <c:f>comparison!$K$2</c:f>
              <c:strCache>
                <c:ptCount val="1"/>
                <c:pt idx="0">
                  <c:v>dilution 1</c:v>
                </c:pt>
              </c:strCache>
            </c:strRef>
          </c:tx>
          <c:xVal>
            <c:numRef>
              <c:f>comparison!$K$4:$K$39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comparison!$N$4:$N$39</c:f>
              <c:numCache>
                <c:formatCode>0.000</c:formatCode>
                <c:ptCount val="36"/>
                <c:pt idx="0">
                  <c:v>0.43476564851144839</c:v>
                </c:pt>
                <c:pt idx="1">
                  <c:v>0.17690293208939253</c:v>
                </c:pt>
                <c:pt idx="2">
                  <c:v>0.54880966747759308</c:v>
                </c:pt>
                <c:pt idx="3">
                  <c:v>0.69612055350052537</c:v>
                </c:pt>
                <c:pt idx="4">
                  <c:v>0.91995167420198765</c:v>
                </c:pt>
                <c:pt idx="5">
                  <c:v>0.84078765366254804</c:v>
                </c:pt>
                <c:pt idx="6">
                  <c:v>0.8588115118879206</c:v>
                </c:pt>
                <c:pt idx="7">
                  <c:v>0.82102266758602882</c:v>
                </c:pt>
                <c:pt idx="8">
                  <c:v>0.87475592301230176</c:v>
                </c:pt>
                <c:pt idx="9">
                  <c:v>0.9692045750670053</c:v>
                </c:pt>
                <c:pt idx="10">
                  <c:v>0.8671821700624277</c:v>
                </c:pt>
                <c:pt idx="11">
                  <c:v>0.90397681977002031</c:v>
                </c:pt>
                <c:pt idx="12">
                  <c:v>0.84475801209038037</c:v>
                </c:pt>
                <c:pt idx="13">
                  <c:v>0.89639262642197981</c:v>
                </c:pt>
                <c:pt idx="14">
                  <c:v>0.89600372936967454</c:v>
                </c:pt>
                <c:pt idx="15">
                  <c:v>0.89246551642740124</c:v>
                </c:pt>
                <c:pt idx="16">
                  <c:v>0.83503715227780806</c:v>
                </c:pt>
                <c:pt idx="17">
                  <c:v>0.83032103872228591</c:v>
                </c:pt>
                <c:pt idx="18">
                  <c:v>0.88011593452261161</c:v>
                </c:pt>
                <c:pt idx="19">
                  <c:v>0.80827059284887692</c:v>
                </c:pt>
                <c:pt idx="20">
                  <c:v>0.86733946100036685</c:v>
                </c:pt>
                <c:pt idx="21">
                  <c:v>0.86168825166676211</c:v>
                </c:pt>
                <c:pt idx="22">
                  <c:v>0.87279538916110522</c:v>
                </c:pt>
                <c:pt idx="23">
                  <c:v>0.81659711039780336</c:v>
                </c:pt>
                <c:pt idx="24">
                  <c:v>0.89198840122842549</c:v>
                </c:pt>
                <c:pt idx="25">
                  <c:v>0.84434177530388876</c:v>
                </c:pt>
                <c:pt idx="26">
                  <c:v>0.84558788464110712</c:v>
                </c:pt>
                <c:pt idx="27">
                  <c:v>0.90231277964122014</c:v>
                </c:pt>
                <c:pt idx="28">
                  <c:v>0.84669203584456509</c:v>
                </c:pt>
                <c:pt idx="29">
                  <c:v>0.90060848816442352</c:v>
                </c:pt>
                <c:pt idx="30">
                  <c:v>0.8477476609124408</c:v>
                </c:pt>
                <c:pt idx="31">
                  <c:v>0.97203582775359143</c:v>
                </c:pt>
                <c:pt idx="32">
                  <c:v>0.9694221526065312</c:v>
                </c:pt>
                <c:pt idx="33">
                  <c:v>0.96917357667486703</c:v>
                </c:pt>
                <c:pt idx="34">
                  <c:v>0.96905524306326907</c:v>
                </c:pt>
                <c:pt idx="35">
                  <c:v>0.9711361824372281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13-4A6C-8E6C-7588444B7E3B}"/>
            </c:ext>
          </c:extLst>
        </c:ser>
        <c:ser>
          <c:idx val="2"/>
          <c:order val="2"/>
          <c:tx>
            <c:strRef>
              <c:f>comparison!$P$2</c:f>
              <c:strCache>
                <c:ptCount val="1"/>
                <c:pt idx="0">
                  <c:v>dilution 2</c:v>
                </c:pt>
              </c:strCache>
            </c:strRef>
          </c:tx>
          <c:xVal>
            <c:numRef>
              <c:f>comparison!$P$4:$P$39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comparison!$S$4:$S$39</c:f>
              <c:numCache>
                <c:formatCode>0.000</c:formatCode>
                <c:ptCount val="36"/>
                <c:pt idx="0">
                  <c:v>0.81345528315043603</c:v>
                </c:pt>
                <c:pt idx="1">
                  <c:v>0.85765018569369489</c:v>
                </c:pt>
                <c:pt idx="2">
                  <c:v>0.89014378051463061</c:v>
                </c:pt>
                <c:pt idx="3">
                  <c:v>0.89512069458258825</c:v>
                </c:pt>
                <c:pt idx="4">
                  <c:v>0.92839094952462675</c:v>
                </c:pt>
                <c:pt idx="5">
                  <c:v>0.90492577627028226</c:v>
                </c:pt>
                <c:pt idx="6">
                  <c:v>0.90796551448538743</c:v>
                </c:pt>
                <c:pt idx="7">
                  <c:v>0.9081077844221711</c:v>
                </c:pt>
                <c:pt idx="8">
                  <c:v>0.90810565807938437</c:v>
                </c:pt>
                <c:pt idx="9">
                  <c:v>1.507490073122671E-4</c:v>
                </c:pt>
                <c:pt idx="10">
                  <c:v>0.90916074073118547</c:v>
                </c:pt>
                <c:pt idx="11">
                  <c:v>0.91717434246067653</c:v>
                </c:pt>
                <c:pt idx="12">
                  <c:v>0.91835438820321869</c:v>
                </c:pt>
                <c:pt idx="13">
                  <c:v>0.42200894837090841</c:v>
                </c:pt>
                <c:pt idx="14">
                  <c:v>0.93889035043521984</c:v>
                </c:pt>
                <c:pt idx="15">
                  <c:v>0.93797863812031612</c:v>
                </c:pt>
                <c:pt idx="16">
                  <c:v>0.93637865420628652</c:v>
                </c:pt>
                <c:pt idx="17">
                  <c:v>0.93422374601331948</c:v>
                </c:pt>
                <c:pt idx="18">
                  <c:v>0.9313630392235045</c:v>
                </c:pt>
                <c:pt idx="19">
                  <c:v>0.92454374179684606</c:v>
                </c:pt>
                <c:pt idx="20">
                  <c:v>0.92174858771270107</c:v>
                </c:pt>
                <c:pt idx="21">
                  <c:v>0.91996687221695128</c:v>
                </c:pt>
                <c:pt idx="22">
                  <c:v>0.91954159931688562</c:v>
                </c:pt>
                <c:pt idx="23">
                  <c:v>0.92350455238090323</c:v>
                </c:pt>
                <c:pt idx="24">
                  <c:v>0.93108906532127422</c:v>
                </c:pt>
                <c:pt idx="25">
                  <c:v>0.93392729500170024</c:v>
                </c:pt>
                <c:pt idx="26">
                  <c:v>0.9353750412629962</c:v>
                </c:pt>
                <c:pt idx="27">
                  <c:v>0.93596885347865422</c:v>
                </c:pt>
                <c:pt idx="28">
                  <c:v>0.93572979406352985</c:v>
                </c:pt>
                <c:pt idx="29">
                  <c:v>0.93594579593108007</c:v>
                </c:pt>
                <c:pt idx="30">
                  <c:v>0.93603480594091548</c:v>
                </c:pt>
                <c:pt idx="31">
                  <c:v>0.91821312276909195</c:v>
                </c:pt>
                <c:pt idx="32">
                  <c:v>0.93597502248670472</c:v>
                </c:pt>
                <c:pt idx="33">
                  <c:v>0.93505449599962076</c:v>
                </c:pt>
                <c:pt idx="34">
                  <c:v>0.93579750556120211</c:v>
                </c:pt>
                <c:pt idx="35">
                  <c:v>0.92353429804603504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13-4A6C-8E6C-7588444B7E3B}"/>
            </c:ext>
          </c:extLst>
        </c:ser>
        <c:ser>
          <c:idx val="4"/>
          <c:order val="3"/>
          <c:tx>
            <c:strRef>
              <c:f>comparison!$U$2</c:f>
              <c:strCache>
                <c:ptCount val="1"/>
                <c:pt idx="0">
                  <c:v>dilution 3</c:v>
                </c:pt>
              </c:strCache>
            </c:strRef>
          </c:tx>
          <c:xVal>
            <c:numRef>
              <c:f>comparison!$U$4:$U$39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comparison!$X$4:$X$39</c:f>
              <c:numCache>
                <c:formatCode>0.000</c:formatCode>
                <c:ptCount val="36"/>
                <c:pt idx="0">
                  <c:v>0.23682871225782656</c:v>
                </c:pt>
                <c:pt idx="1">
                  <c:v>0.67154488100295817</c:v>
                </c:pt>
                <c:pt idx="2">
                  <c:v>0.68911405117102997</c:v>
                </c:pt>
                <c:pt idx="3">
                  <c:v>0.61423527422784352</c:v>
                </c:pt>
                <c:pt idx="4">
                  <c:v>0.46764293324611222</c:v>
                </c:pt>
                <c:pt idx="5">
                  <c:v>0.41063730204795468</c:v>
                </c:pt>
                <c:pt idx="6">
                  <c:v>0.42838640457461347</c:v>
                </c:pt>
                <c:pt idx="7">
                  <c:v>9.5353295213451185E-4</c:v>
                </c:pt>
                <c:pt idx="8">
                  <c:v>0</c:v>
                </c:pt>
                <c:pt idx="9">
                  <c:v>1.818576032496736E-7</c:v>
                </c:pt>
                <c:pt idx="10">
                  <c:v>0.66116044547317809</c:v>
                </c:pt>
                <c:pt idx="11">
                  <c:v>0.65844119371853382</c:v>
                </c:pt>
                <c:pt idx="12">
                  <c:v>0.65250969075712406</c:v>
                </c:pt>
                <c:pt idx="13">
                  <c:v>0.65097774663847929</c:v>
                </c:pt>
                <c:pt idx="14">
                  <c:v>0.65010458389062509</c:v>
                </c:pt>
                <c:pt idx="15">
                  <c:v>0.64738518676782675</c:v>
                </c:pt>
                <c:pt idx="16">
                  <c:v>0.64280975484364022</c:v>
                </c:pt>
                <c:pt idx="17">
                  <c:v>0.64058689082081888</c:v>
                </c:pt>
                <c:pt idx="18">
                  <c:v>0.64313474977398999</c:v>
                </c:pt>
                <c:pt idx="19">
                  <c:v>0.64841661948348894</c:v>
                </c:pt>
                <c:pt idx="20">
                  <c:v>0.64171913039032702</c:v>
                </c:pt>
                <c:pt idx="21">
                  <c:v>0.63012825298634523</c:v>
                </c:pt>
                <c:pt idx="22">
                  <c:v>0.61760240310485714</c:v>
                </c:pt>
                <c:pt idx="23">
                  <c:v>0.58191399847240766</c:v>
                </c:pt>
                <c:pt idx="24">
                  <c:v>0.61780795620756934</c:v>
                </c:pt>
                <c:pt idx="25">
                  <c:v>0.6168773017971757</c:v>
                </c:pt>
                <c:pt idx="26">
                  <c:v>0.62449101991831357</c:v>
                </c:pt>
                <c:pt idx="27">
                  <c:v>0.6283474251099489</c:v>
                </c:pt>
                <c:pt idx="28">
                  <c:v>0.6269491352296398</c:v>
                </c:pt>
                <c:pt idx="29">
                  <c:v>0.62682641591201704</c:v>
                </c:pt>
                <c:pt idx="30">
                  <c:v>0</c:v>
                </c:pt>
                <c:pt idx="31">
                  <c:v>7.1455337164931702E-5</c:v>
                </c:pt>
                <c:pt idx="32">
                  <c:v>1.2128384965104087E-5</c:v>
                </c:pt>
                <c:pt idx="33">
                  <c:v>0.62411983813988126</c:v>
                </c:pt>
                <c:pt idx="34">
                  <c:v>0.62448841312803571</c:v>
                </c:pt>
                <c:pt idx="35">
                  <c:v>0.34734931530157193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113-4A6C-8E6C-7588444B7E3B}"/>
            </c:ext>
          </c:extLst>
        </c:ser>
        <c:ser>
          <c:idx val="5"/>
          <c:order val="4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comparison!$AC$4:$AC$39</c:f>
              <c:numCache>
                <c:formatCode>0.000</c:formatCode>
                <c:ptCount val="36"/>
                <c:pt idx="0">
                  <c:v>0.80433132534369189</c:v>
                </c:pt>
                <c:pt idx="1">
                  <c:v>0.8321869202378176</c:v>
                </c:pt>
                <c:pt idx="2">
                  <c:v>0.74873845963264474</c:v>
                </c:pt>
                <c:pt idx="3">
                  <c:v>0.94204082078756146</c:v>
                </c:pt>
                <c:pt idx="4">
                  <c:v>0.97880427844221674</c:v>
                </c:pt>
                <c:pt idx="5">
                  <c:v>0.96358330160861494</c:v>
                </c:pt>
                <c:pt idx="6">
                  <c:v>0.95661134294713823</c:v>
                </c:pt>
                <c:pt idx="7">
                  <c:v>0.917353324361185</c:v>
                </c:pt>
                <c:pt idx="8">
                  <c:v>0.92571680301303094</c:v>
                </c:pt>
                <c:pt idx="9">
                  <c:v>0.94569734539627326</c:v>
                </c:pt>
                <c:pt idx="10">
                  <c:v>0.93217894132168821</c:v>
                </c:pt>
                <c:pt idx="11">
                  <c:v>0.96376537153621089</c:v>
                </c:pt>
                <c:pt idx="12">
                  <c:v>0.9679151084005847</c:v>
                </c:pt>
                <c:pt idx="13">
                  <c:v>0.97560940554465791</c:v>
                </c:pt>
                <c:pt idx="14">
                  <c:v>0.96880876634574209</c:v>
                </c:pt>
                <c:pt idx="15">
                  <c:v>0.9699179990204535</c:v>
                </c:pt>
                <c:pt idx="16">
                  <c:v>0.96990052303052632</c:v>
                </c:pt>
                <c:pt idx="17">
                  <c:v>0.98225369171936838</c:v>
                </c:pt>
                <c:pt idx="18">
                  <c:v>0.98244406388020367</c:v>
                </c:pt>
                <c:pt idx="19">
                  <c:v>0.96726400813251356</c:v>
                </c:pt>
                <c:pt idx="20">
                  <c:v>0.95549022816835816</c:v>
                </c:pt>
                <c:pt idx="21">
                  <c:v>0.95558230829487467</c:v>
                </c:pt>
                <c:pt idx="22">
                  <c:v>0.95216467898656221</c:v>
                </c:pt>
                <c:pt idx="23">
                  <c:v>0.95646372540152758</c:v>
                </c:pt>
                <c:pt idx="24">
                  <c:v>0.95547209898702556</c:v>
                </c:pt>
                <c:pt idx="25">
                  <c:v>0.91684031292730628</c:v>
                </c:pt>
                <c:pt idx="26">
                  <c:v>0.89176033799336207</c:v>
                </c:pt>
                <c:pt idx="27">
                  <c:v>0.89527276723356242</c:v>
                </c:pt>
                <c:pt idx="28">
                  <c:v>0.8902802981329595</c:v>
                </c:pt>
                <c:pt idx="29">
                  <c:v>0.89048261287205921</c:v>
                </c:pt>
                <c:pt idx="30">
                  <c:v>0.88069993261071244</c:v>
                </c:pt>
                <c:pt idx="31">
                  <c:v>0.8868982916991256</c:v>
                </c:pt>
                <c:pt idx="32">
                  <c:v>0.88449835129639542</c:v>
                </c:pt>
                <c:pt idx="33">
                  <c:v>0.87723042441541921</c:v>
                </c:pt>
                <c:pt idx="34">
                  <c:v>0.87711354755347015</c:v>
                </c:pt>
                <c:pt idx="35">
                  <c:v>0.89093462874868845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113-4A6C-8E6C-7588444B7E3B}"/>
            </c:ext>
          </c:extLst>
        </c:ser>
        <c:ser>
          <c:idx val="6"/>
          <c:order val="5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comparison!$AI$4:$AI$39</c:f>
              <c:numCache>
                <c:formatCode>0.000</c:formatCode>
                <c:ptCount val="36"/>
                <c:pt idx="0">
                  <c:v>0.97524810537256645</c:v>
                </c:pt>
                <c:pt idx="1">
                  <c:v>0.98452361423897772</c:v>
                </c:pt>
                <c:pt idx="2">
                  <c:v>0.95913207934618583</c:v>
                </c:pt>
                <c:pt idx="3">
                  <c:v>0.97209574495117634</c:v>
                </c:pt>
                <c:pt idx="4">
                  <c:v>0.9777726751818695</c:v>
                </c:pt>
                <c:pt idx="5">
                  <c:v>0.9755068522965874</c:v>
                </c:pt>
                <c:pt idx="6">
                  <c:v>0.95905622480579922</c:v>
                </c:pt>
                <c:pt idx="7">
                  <c:v>0.93412260711569362</c:v>
                </c:pt>
                <c:pt idx="8">
                  <c:v>0.93042201617224674</c:v>
                </c:pt>
                <c:pt idx="9">
                  <c:v>0.92120774111839554</c:v>
                </c:pt>
                <c:pt idx="10">
                  <c:v>0.95098526317170029</c:v>
                </c:pt>
                <c:pt idx="11">
                  <c:v>0.96211189464445346</c:v>
                </c:pt>
                <c:pt idx="12">
                  <c:v>0.96653596844502432</c:v>
                </c:pt>
                <c:pt idx="13">
                  <c:v>0.96703951467606297</c:v>
                </c:pt>
                <c:pt idx="14">
                  <c:v>0.96829851885475604</c:v>
                </c:pt>
                <c:pt idx="15">
                  <c:v>0.96886231326052463</c:v>
                </c:pt>
                <c:pt idx="16">
                  <c:v>0.97202551486406785</c:v>
                </c:pt>
                <c:pt idx="17">
                  <c:v>0.97359635389528698</c:v>
                </c:pt>
                <c:pt idx="18">
                  <c:v>0.97546659002956015</c:v>
                </c:pt>
                <c:pt idx="19">
                  <c:v>0.97605210306917434</c:v>
                </c:pt>
                <c:pt idx="20">
                  <c:v>0.97598204220935747</c:v>
                </c:pt>
                <c:pt idx="21">
                  <c:v>0.97536744252181884</c:v>
                </c:pt>
                <c:pt idx="22">
                  <c:v>0.97501933296129284</c:v>
                </c:pt>
                <c:pt idx="23">
                  <c:v>0.97199854108697115</c:v>
                </c:pt>
                <c:pt idx="24">
                  <c:v>0.96616949536966268</c:v>
                </c:pt>
                <c:pt idx="25">
                  <c:v>0.95224398155080203</c:v>
                </c:pt>
                <c:pt idx="26">
                  <c:v>0.94109289997932177</c:v>
                </c:pt>
                <c:pt idx="27">
                  <c:v>0.93796308681235696</c:v>
                </c:pt>
                <c:pt idx="28">
                  <c:v>0.93652556982842727</c:v>
                </c:pt>
                <c:pt idx="29">
                  <c:v>0.93621880175322703</c:v>
                </c:pt>
                <c:pt idx="30">
                  <c:v>0.93139542916354157</c:v>
                </c:pt>
                <c:pt idx="31">
                  <c:v>0.85590736706678339</c:v>
                </c:pt>
                <c:pt idx="32">
                  <c:v>0.9170163955904167</c:v>
                </c:pt>
                <c:pt idx="33">
                  <c:v>0.92009554629600687</c:v>
                </c:pt>
                <c:pt idx="34">
                  <c:v>0.92363905545936986</c:v>
                </c:pt>
                <c:pt idx="35">
                  <c:v>0.93109026102117454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113-4A6C-8E6C-7588444B7E3B}"/>
            </c:ext>
          </c:extLst>
        </c:ser>
        <c:ser>
          <c:idx val="7"/>
          <c:order val="6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comparison!$AO$4:$AO$39</c:f>
              <c:numCache>
                <c:formatCode>0.000</c:formatCode>
                <c:ptCount val="36"/>
                <c:pt idx="0">
                  <c:v>0.39978824952825059</c:v>
                </c:pt>
                <c:pt idx="1">
                  <c:v>0.63932257817402238</c:v>
                </c:pt>
                <c:pt idx="2">
                  <c:v>0.64515777626076609</c:v>
                </c:pt>
                <c:pt idx="3">
                  <c:v>0.66701948834220459</c:v>
                </c:pt>
                <c:pt idx="4">
                  <c:v>0.62672041482751861</c:v>
                </c:pt>
                <c:pt idx="5">
                  <c:v>0.67114426219502521</c:v>
                </c:pt>
                <c:pt idx="6">
                  <c:v>0.52245499424119046</c:v>
                </c:pt>
                <c:pt idx="7">
                  <c:v>0.42226733999016314</c:v>
                </c:pt>
                <c:pt idx="8">
                  <c:v>0.5287420995735187</c:v>
                </c:pt>
                <c:pt idx="9">
                  <c:v>0.60582832999447611</c:v>
                </c:pt>
                <c:pt idx="10">
                  <c:v>0.46301076278719316</c:v>
                </c:pt>
                <c:pt idx="11">
                  <c:v>0.56117141565750783</c:v>
                </c:pt>
                <c:pt idx="12">
                  <c:v>0.59458393871200399</c:v>
                </c:pt>
                <c:pt idx="13">
                  <c:v>0.60060887938677276</c:v>
                </c:pt>
                <c:pt idx="14">
                  <c:v>0.62336217189140364</c:v>
                </c:pt>
                <c:pt idx="15">
                  <c:v>0.56674286415753361</c:v>
                </c:pt>
                <c:pt idx="16">
                  <c:v>0.65763305244284509</c:v>
                </c:pt>
                <c:pt idx="17">
                  <c:v>0.66745716159488933</c:v>
                </c:pt>
                <c:pt idx="18">
                  <c:v>0.67859214870423723</c:v>
                </c:pt>
                <c:pt idx="19">
                  <c:v>0.69192869954785541</c:v>
                </c:pt>
                <c:pt idx="20">
                  <c:v>0.69268164207459915</c:v>
                </c:pt>
                <c:pt idx="21">
                  <c:v>0.68951385586873493</c:v>
                </c:pt>
                <c:pt idx="22">
                  <c:v>0.68075725884570171</c:v>
                </c:pt>
                <c:pt idx="23">
                  <c:v>0.68037082031035612</c:v>
                </c:pt>
                <c:pt idx="24">
                  <c:v>0.6066636410270434</c:v>
                </c:pt>
                <c:pt idx="25">
                  <c:v>0.53739371631232091</c:v>
                </c:pt>
                <c:pt idx="26">
                  <c:v>0.4566795545545238</c:v>
                </c:pt>
                <c:pt idx="27">
                  <c:v>0.48628048189157863</c:v>
                </c:pt>
                <c:pt idx="28">
                  <c:v>0.48723549877213362</c:v>
                </c:pt>
                <c:pt idx="29">
                  <c:v>0.48153028628164912</c:v>
                </c:pt>
                <c:pt idx="30">
                  <c:v>0.42982939116244046</c:v>
                </c:pt>
                <c:pt idx="31">
                  <c:v>0.58843772616861434</c:v>
                </c:pt>
                <c:pt idx="32">
                  <c:v>0.86035047627186678</c:v>
                </c:pt>
                <c:pt idx="33">
                  <c:v>0.72229231477857292</c:v>
                </c:pt>
                <c:pt idx="34">
                  <c:v>0.73607708716574494</c:v>
                </c:pt>
                <c:pt idx="35">
                  <c:v>0.63435556443049224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113-4A6C-8E6C-7588444B7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575936"/>
        <c:axId val="233577856"/>
      </c:scatterChart>
      <c:valAx>
        <c:axId val="23357593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577856"/>
        <c:crossesAt val="0.1"/>
        <c:crossBetween val="midCat"/>
      </c:valAx>
      <c:valAx>
        <c:axId val="233577856"/>
        <c:scaling>
          <c:orientation val="minMax"/>
          <c:max val="1"/>
          <c:min val="0.30000000000000032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Asymmetr</a:t>
                </a:r>
                <a:r>
                  <a:rPr lang="en-US" sz="1400" baseline="0"/>
                  <a:t>y factor, g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0.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57593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738225318934567"/>
          <c:y val="0.53449670704849983"/>
          <c:w val="0.71715222296328873"/>
          <c:h val="0.14422283278258291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3"/>
          <c:order val="0"/>
          <c:tx>
            <c:strRef>
              <c:f>comparison!$F$2</c:f>
              <c:strCache>
                <c:ptCount val="1"/>
                <c:pt idx="0">
                  <c:v>dilution 0</c:v>
                </c:pt>
              </c:strCache>
            </c:strRef>
          </c:tx>
          <c:xVal>
            <c:numRef>
              <c:f>comparison!$F$4:$F$39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comparison!$H$4:$H$39</c:f>
              <c:numCache>
                <c:formatCode>General</c:formatCode>
                <c:ptCount val="36"/>
                <c:pt idx="0">
                  <c:v>0.31428943612109761</c:v>
                </c:pt>
                <c:pt idx="1">
                  <c:v>0.18466910117465202</c:v>
                </c:pt>
                <c:pt idx="2">
                  <c:v>0.46627819328866965</c:v>
                </c:pt>
                <c:pt idx="3">
                  <c:v>0.33772082416856053</c:v>
                </c:pt>
                <c:pt idx="4">
                  <c:v>0.30450612818172734</c:v>
                </c:pt>
                <c:pt idx="5">
                  <c:v>8.4438673046647053E-2</c:v>
                </c:pt>
                <c:pt idx="6">
                  <c:v>0.17796522802792217</c:v>
                </c:pt>
                <c:pt idx="7">
                  <c:v>0.14258824198500875</c:v>
                </c:pt>
                <c:pt idx="8">
                  <c:v>0.19964541334375455</c:v>
                </c:pt>
                <c:pt idx="9">
                  <c:v>0.20949826463279933</c:v>
                </c:pt>
                <c:pt idx="10">
                  <c:v>0.14139366206280471</c:v>
                </c:pt>
                <c:pt idx="11">
                  <c:v>0.14167613403355866</c:v>
                </c:pt>
                <c:pt idx="12">
                  <c:v>0.15795605180108802</c:v>
                </c:pt>
                <c:pt idx="13">
                  <c:v>0.14131648428496144</c:v>
                </c:pt>
                <c:pt idx="14">
                  <c:v>0.14112571726065953</c:v>
                </c:pt>
                <c:pt idx="15">
                  <c:v>0.1390957772457812</c:v>
                </c:pt>
                <c:pt idx="16">
                  <c:v>0.19957576352096507</c:v>
                </c:pt>
                <c:pt idx="17">
                  <c:v>0.13919392459201285</c:v>
                </c:pt>
                <c:pt idx="18">
                  <c:v>0.13823074093976323</c:v>
                </c:pt>
                <c:pt idx="19">
                  <c:v>0.15693558847860573</c:v>
                </c:pt>
                <c:pt idx="20">
                  <c:v>0.14135071263609644</c:v>
                </c:pt>
                <c:pt idx="21">
                  <c:v>0.13951983022075454</c:v>
                </c:pt>
                <c:pt idx="22">
                  <c:v>0.13733898468038355</c:v>
                </c:pt>
                <c:pt idx="23">
                  <c:v>0.14291775710784532</c:v>
                </c:pt>
                <c:pt idx="24">
                  <c:v>0.1425162656505054</c:v>
                </c:pt>
                <c:pt idx="25">
                  <c:v>0.14784268156477418</c:v>
                </c:pt>
                <c:pt idx="26">
                  <c:v>0.14877493019894203</c:v>
                </c:pt>
                <c:pt idx="27">
                  <c:v>0.13929302091875689</c:v>
                </c:pt>
                <c:pt idx="28">
                  <c:v>0.14667021100305494</c:v>
                </c:pt>
                <c:pt idx="29">
                  <c:v>0.13987917592291196</c:v>
                </c:pt>
                <c:pt idx="30">
                  <c:v>0.13886475321958347</c:v>
                </c:pt>
                <c:pt idx="31">
                  <c:v>0.16249542558160465</c:v>
                </c:pt>
                <c:pt idx="32">
                  <c:v>0.15158141650650264</c:v>
                </c:pt>
                <c:pt idx="33">
                  <c:v>0.26206884186806217</c:v>
                </c:pt>
                <c:pt idx="34">
                  <c:v>0.13898919104236285</c:v>
                </c:pt>
                <c:pt idx="35">
                  <c:v>0.21326812555376068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54-49F4-B82A-C1249D0E95D7}"/>
            </c:ext>
          </c:extLst>
        </c:ser>
        <c:ser>
          <c:idx val="0"/>
          <c:order val="1"/>
          <c:tx>
            <c:strRef>
              <c:f>comparison!$K$2</c:f>
              <c:strCache>
                <c:ptCount val="1"/>
                <c:pt idx="0">
                  <c:v>dilution 1</c:v>
                </c:pt>
              </c:strCache>
            </c:strRef>
          </c:tx>
          <c:xVal>
            <c:numRef>
              <c:f>comparison!$K$4:$K$39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comparison!$M$4:$M$39</c:f>
              <c:numCache>
                <c:formatCode>0.0</c:formatCode>
                <c:ptCount val="36"/>
                <c:pt idx="0">
                  <c:v>0.53059606689232708</c:v>
                </c:pt>
                <c:pt idx="1">
                  <c:v>0.36817307171296992</c:v>
                </c:pt>
                <c:pt idx="2">
                  <c:v>0.62720493480644757</c:v>
                </c:pt>
                <c:pt idx="3">
                  <c:v>0.74042133875918914</c:v>
                </c:pt>
                <c:pt idx="4">
                  <c:v>160.09549202992056</c:v>
                </c:pt>
                <c:pt idx="5">
                  <c:v>0.57595623100573023</c:v>
                </c:pt>
                <c:pt idx="6">
                  <c:v>0.57496498018855235</c:v>
                </c:pt>
                <c:pt idx="7">
                  <c:v>0.44239049915801598</c:v>
                </c:pt>
                <c:pt idx="8">
                  <c:v>0.62420392351308795</c:v>
                </c:pt>
                <c:pt idx="9">
                  <c:v>160.85058545241469</c:v>
                </c:pt>
                <c:pt idx="10">
                  <c:v>0.62730818114056386</c:v>
                </c:pt>
                <c:pt idx="11">
                  <c:v>0.80350817599818813</c:v>
                </c:pt>
                <c:pt idx="12">
                  <c:v>0.54406455014918276</c:v>
                </c:pt>
                <c:pt idx="13">
                  <c:v>0.75175431022467409</c:v>
                </c:pt>
                <c:pt idx="14">
                  <c:v>0.7722367727277103</c:v>
                </c:pt>
                <c:pt idx="15">
                  <c:v>0.77907592884131938</c:v>
                </c:pt>
                <c:pt idx="16">
                  <c:v>0.51537943634111194</c:v>
                </c:pt>
                <c:pt idx="17">
                  <c:v>0.51494383440600766</c:v>
                </c:pt>
                <c:pt idx="18">
                  <c:v>0.7338012276383622</c:v>
                </c:pt>
                <c:pt idx="19">
                  <c:v>0.52945107032371197</c:v>
                </c:pt>
                <c:pt idx="20">
                  <c:v>0.71627783093522346</c:v>
                </c:pt>
                <c:pt idx="21">
                  <c:v>0.71121906106453103</c:v>
                </c:pt>
                <c:pt idx="22">
                  <c:v>0.74580843546317976</c:v>
                </c:pt>
                <c:pt idx="23">
                  <c:v>0.52485234619352605</c:v>
                </c:pt>
                <c:pt idx="24">
                  <c:v>0.76188172848410918</c:v>
                </c:pt>
                <c:pt idx="25">
                  <c:v>0.53028393209624025</c:v>
                </c:pt>
                <c:pt idx="26">
                  <c:v>0.53620891384941372</c:v>
                </c:pt>
                <c:pt idx="27">
                  <c:v>0.81736881546971463</c:v>
                </c:pt>
                <c:pt idx="28">
                  <c:v>0.54341267020769979</c:v>
                </c:pt>
                <c:pt idx="29">
                  <c:v>0.78148810846805561</c:v>
                </c:pt>
                <c:pt idx="30">
                  <c:v>0.52253579012967499</c:v>
                </c:pt>
                <c:pt idx="31">
                  <c:v>160.36019866129328</c:v>
                </c:pt>
                <c:pt idx="32">
                  <c:v>131.51261092843848</c:v>
                </c:pt>
                <c:pt idx="33">
                  <c:v>131.57169997840614</c:v>
                </c:pt>
                <c:pt idx="34">
                  <c:v>131.55126319524783</c:v>
                </c:pt>
                <c:pt idx="35">
                  <c:v>150.53796589186851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54-49F4-B82A-C1249D0E95D7}"/>
            </c:ext>
          </c:extLst>
        </c:ser>
        <c:ser>
          <c:idx val="2"/>
          <c:order val="2"/>
          <c:tx>
            <c:strRef>
              <c:f>comparison!$P$2</c:f>
              <c:strCache>
                <c:ptCount val="1"/>
                <c:pt idx="0">
                  <c:v>dilution 2</c:v>
                </c:pt>
              </c:strCache>
            </c:strRef>
          </c:tx>
          <c:xVal>
            <c:numRef>
              <c:f>comparison!$P$4:$P$39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comparison!$R$4:$R$39</c:f>
              <c:numCache>
                <c:formatCode>0.0</c:formatCode>
                <c:ptCount val="36"/>
                <c:pt idx="0">
                  <c:v>11.044146340323143</c:v>
                </c:pt>
                <c:pt idx="1">
                  <c:v>15.018512145781827</c:v>
                </c:pt>
                <c:pt idx="2">
                  <c:v>20.503744525124709</c:v>
                </c:pt>
                <c:pt idx="3">
                  <c:v>22.958765458431962</c:v>
                </c:pt>
                <c:pt idx="4">
                  <c:v>34.245578266960877</c:v>
                </c:pt>
                <c:pt idx="5">
                  <c:v>19.555806982203222</c:v>
                </c:pt>
                <c:pt idx="6">
                  <c:v>16.957603955632905</c:v>
                </c:pt>
                <c:pt idx="7">
                  <c:v>16.34699940652829</c:v>
                </c:pt>
                <c:pt idx="8">
                  <c:v>16.245944173254784</c:v>
                </c:pt>
                <c:pt idx="9">
                  <c:v>15.788000186777325</c:v>
                </c:pt>
                <c:pt idx="10">
                  <c:v>16.36471322269503</c:v>
                </c:pt>
                <c:pt idx="11">
                  <c:v>18.101361134448116</c:v>
                </c:pt>
                <c:pt idx="12">
                  <c:v>18.834127979610731</c:v>
                </c:pt>
                <c:pt idx="13">
                  <c:v>29.44829761865503</c:v>
                </c:pt>
                <c:pt idx="14">
                  <c:v>12.776986152371176</c:v>
                </c:pt>
                <c:pt idx="15">
                  <c:v>12.777791220075748</c:v>
                </c:pt>
                <c:pt idx="16">
                  <c:v>12.779686713646358</c:v>
                </c:pt>
                <c:pt idx="17">
                  <c:v>12.781492879519552</c:v>
                </c:pt>
                <c:pt idx="18">
                  <c:v>12.783640346217314</c:v>
                </c:pt>
                <c:pt idx="19">
                  <c:v>12.473220470792631</c:v>
                </c:pt>
                <c:pt idx="20">
                  <c:v>12.348535399633171</c:v>
                </c:pt>
                <c:pt idx="21">
                  <c:v>12.268609563919011</c:v>
                </c:pt>
                <c:pt idx="22">
                  <c:v>12.259429905979905</c:v>
                </c:pt>
                <c:pt idx="23">
                  <c:v>12.499219003726598</c:v>
                </c:pt>
                <c:pt idx="24">
                  <c:v>12.784720078176814</c:v>
                </c:pt>
                <c:pt idx="25">
                  <c:v>12.782051507975956</c:v>
                </c:pt>
                <c:pt idx="26">
                  <c:v>12.780725968249174</c:v>
                </c:pt>
                <c:pt idx="27">
                  <c:v>12.780220606343233</c:v>
                </c:pt>
                <c:pt idx="28">
                  <c:v>12.780373976969628</c:v>
                </c:pt>
                <c:pt idx="29">
                  <c:v>12.780184981831333</c:v>
                </c:pt>
                <c:pt idx="30">
                  <c:v>12.780107276585639</c:v>
                </c:pt>
                <c:pt idx="31">
                  <c:v>334.5540882169895</c:v>
                </c:pt>
                <c:pt idx="32">
                  <c:v>12.780163437424454</c:v>
                </c:pt>
                <c:pt idx="33">
                  <c:v>12.780918217289477</c:v>
                </c:pt>
                <c:pt idx="34">
                  <c:v>12.780481555617685</c:v>
                </c:pt>
                <c:pt idx="35">
                  <c:v>21.171320528104328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054-49F4-B82A-C1249D0E95D7}"/>
            </c:ext>
          </c:extLst>
        </c:ser>
        <c:ser>
          <c:idx val="4"/>
          <c:order val="3"/>
          <c:tx>
            <c:strRef>
              <c:f>comparison!$U$2</c:f>
              <c:strCache>
                <c:ptCount val="1"/>
                <c:pt idx="0">
                  <c:v>dilution 3</c:v>
                </c:pt>
              </c:strCache>
            </c:strRef>
          </c:tx>
          <c:xVal>
            <c:numRef>
              <c:f>comparison!$U$4:$U$39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comparison!$W$4:$W$39</c:f>
              <c:numCache>
                <c:formatCode>0.0</c:formatCode>
                <c:ptCount val="36"/>
                <c:pt idx="0">
                  <c:v>33.153743836881226</c:v>
                </c:pt>
                <c:pt idx="1">
                  <c:v>78.968705365144174</c:v>
                </c:pt>
                <c:pt idx="2">
                  <c:v>85.916319954266669</c:v>
                </c:pt>
                <c:pt idx="3">
                  <c:v>71.687109978414213</c:v>
                </c:pt>
                <c:pt idx="4">
                  <c:v>55.384071754279958</c:v>
                </c:pt>
                <c:pt idx="5">
                  <c:v>59.324069930783885</c:v>
                </c:pt>
                <c:pt idx="6">
                  <c:v>56.07242713361692</c:v>
                </c:pt>
                <c:pt idx="7">
                  <c:v>40.927242070101556</c:v>
                </c:pt>
                <c:pt idx="8">
                  <c:v>39.347840332442544</c:v>
                </c:pt>
                <c:pt idx="9">
                  <c:v>33.978792884838647</c:v>
                </c:pt>
                <c:pt idx="10">
                  <c:v>8.1158242279867761</c:v>
                </c:pt>
                <c:pt idx="11">
                  <c:v>8.1347419150495242</c:v>
                </c:pt>
                <c:pt idx="12">
                  <c:v>8.1751578524770441</c:v>
                </c:pt>
                <c:pt idx="13">
                  <c:v>8.1856464602336096</c:v>
                </c:pt>
                <c:pt idx="14">
                  <c:v>8.1916661705998965</c:v>
                </c:pt>
                <c:pt idx="15">
                  <c:v>8.2103891592555325</c:v>
                </c:pt>
                <c:pt idx="16">
                  <c:v>8.2419676870188709</c:v>
                </c:pt>
                <c:pt idx="17">
                  <c:v>8.25737493520732</c:v>
                </c:pt>
                <c:pt idx="18">
                  <c:v>8.2264563432689304</c:v>
                </c:pt>
                <c:pt idx="19">
                  <c:v>8.1910637429071436</c:v>
                </c:pt>
                <c:pt idx="20">
                  <c:v>8.2317434241168854</c:v>
                </c:pt>
                <c:pt idx="21">
                  <c:v>8.2804743437711075</c:v>
                </c:pt>
                <c:pt idx="22">
                  <c:v>8.4431132320253841</c:v>
                </c:pt>
                <c:pt idx="23">
                  <c:v>8.1882907566150056</c:v>
                </c:pt>
                <c:pt idx="24">
                  <c:v>8.6335781455975571</c:v>
                </c:pt>
                <c:pt idx="25">
                  <c:v>8.30590093769775</c:v>
                </c:pt>
                <c:pt idx="26">
                  <c:v>8.2814736902940549</c:v>
                </c:pt>
                <c:pt idx="27">
                  <c:v>8.2629032676895857</c:v>
                </c:pt>
                <c:pt idx="28">
                  <c:v>8.2826674163893959</c:v>
                </c:pt>
                <c:pt idx="29">
                  <c:v>8.2930508143795549</c:v>
                </c:pt>
                <c:pt idx="30">
                  <c:v>31.235647475319489</c:v>
                </c:pt>
                <c:pt idx="31">
                  <c:v>31.844899264471351</c:v>
                </c:pt>
                <c:pt idx="32">
                  <c:v>34.178737440592286</c:v>
                </c:pt>
                <c:pt idx="33">
                  <c:v>8.29344109094089</c:v>
                </c:pt>
                <c:pt idx="34">
                  <c:v>8.2585220400836246</c:v>
                </c:pt>
                <c:pt idx="35">
                  <c:v>9.45136182060258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54-49F4-B82A-C1249D0E95D7}"/>
            </c:ext>
          </c:extLst>
        </c:ser>
        <c:ser>
          <c:idx val="5"/>
          <c:order val="4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comparison!$AD$4:$AD$39</c:f>
              <c:numCache>
                <c:formatCode>0.000</c:formatCode>
                <c:ptCount val="36"/>
                <c:pt idx="0">
                  <c:v>24.427746794124982</c:v>
                </c:pt>
                <c:pt idx="1">
                  <c:v>24.70597119186278</c:v>
                </c:pt>
                <c:pt idx="2">
                  <c:v>25.28596337214567</c:v>
                </c:pt>
                <c:pt idx="3">
                  <c:v>26.420456627353939</c:v>
                </c:pt>
                <c:pt idx="4">
                  <c:v>29.526750105908473</c:v>
                </c:pt>
                <c:pt idx="5">
                  <c:v>39.009441524385778</c:v>
                </c:pt>
                <c:pt idx="6">
                  <c:v>73.660463050018919</c:v>
                </c:pt>
                <c:pt idx="7">
                  <c:v>105.29013081947431</c:v>
                </c:pt>
                <c:pt idx="8">
                  <c:v>99.807268665540164</c:v>
                </c:pt>
                <c:pt idx="9">
                  <c:v>74.976752747990503</c:v>
                </c:pt>
                <c:pt idx="10">
                  <c:v>66.644211605382182</c:v>
                </c:pt>
                <c:pt idx="11">
                  <c:v>50.304655612905307</c:v>
                </c:pt>
                <c:pt idx="12">
                  <c:v>47.463854839138769</c:v>
                </c:pt>
                <c:pt idx="13">
                  <c:v>46.876199974738917</c:v>
                </c:pt>
                <c:pt idx="14">
                  <c:v>43.576619288891493</c:v>
                </c:pt>
                <c:pt idx="15">
                  <c:v>40.748607581209882</c:v>
                </c:pt>
                <c:pt idx="16">
                  <c:v>39.460868411027818</c:v>
                </c:pt>
                <c:pt idx="17">
                  <c:v>37.674372219689758</c:v>
                </c:pt>
                <c:pt idx="18">
                  <c:v>35.392569911490938</c:v>
                </c:pt>
                <c:pt idx="19">
                  <c:v>33.773899730256908</c:v>
                </c:pt>
                <c:pt idx="20">
                  <c:v>34.525536199024458</c:v>
                </c:pt>
                <c:pt idx="21">
                  <c:v>35.991852890979047</c:v>
                </c:pt>
                <c:pt idx="22">
                  <c:v>38.381048233784753</c:v>
                </c:pt>
                <c:pt idx="23">
                  <c:v>45.418633270998136</c:v>
                </c:pt>
                <c:pt idx="24">
                  <c:v>62.072634944292858</c:v>
                </c:pt>
                <c:pt idx="25">
                  <c:v>85.530856643554017</c:v>
                </c:pt>
                <c:pt idx="26">
                  <c:v>103.29831391931609</c:v>
                </c:pt>
                <c:pt idx="27">
                  <c:v>108.0317846156603</c:v>
                </c:pt>
                <c:pt idx="28">
                  <c:v>109.72435862541865</c:v>
                </c:pt>
                <c:pt idx="29">
                  <c:v>109.31901933475136</c:v>
                </c:pt>
                <c:pt idx="30">
                  <c:v>117.64539654521863</c:v>
                </c:pt>
                <c:pt idx="31">
                  <c:v>131.97411478516526</c:v>
                </c:pt>
                <c:pt idx="32">
                  <c:v>129.09176710662959</c:v>
                </c:pt>
                <c:pt idx="33">
                  <c:v>124.07964045838258</c:v>
                </c:pt>
                <c:pt idx="34">
                  <c:v>117.00355492566571</c:v>
                </c:pt>
                <c:pt idx="35">
                  <c:v>107.68130066763506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054-49F4-B82A-C1249D0E95D7}"/>
            </c:ext>
          </c:extLst>
        </c:ser>
        <c:ser>
          <c:idx val="6"/>
          <c:order val="5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comparison!$AJ$4:$AJ$39</c:f>
              <c:numCache>
                <c:formatCode>0.000</c:formatCode>
                <c:ptCount val="36"/>
                <c:pt idx="0">
                  <c:v>26.429295018051427</c:v>
                </c:pt>
                <c:pt idx="1">
                  <c:v>26.420835064414707</c:v>
                </c:pt>
                <c:pt idx="2">
                  <c:v>26.742830082676548</c:v>
                </c:pt>
                <c:pt idx="3">
                  <c:v>27.739572246137225</c:v>
                </c:pt>
                <c:pt idx="4">
                  <c:v>31.031133292451131</c:v>
                </c:pt>
                <c:pt idx="5">
                  <c:v>40.121245553978405</c:v>
                </c:pt>
                <c:pt idx="6">
                  <c:v>70.560506292648668</c:v>
                </c:pt>
                <c:pt idx="7">
                  <c:v>101.72390143306811</c:v>
                </c:pt>
                <c:pt idx="8">
                  <c:v>96.167208667569724</c:v>
                </c:pt>
                <c:pt idx="9">
                  <c:v>71.487694642438484</c:v>
                </c:pt>
                <c:pt idx="10">
                  <c:v>64.004757812010197</c:v>
                </c:pt>
                <c:pt idx="11">
                  <c:v>49.622212900816677</c:v>
                </c:pt>
                <c:pt idx="12">
                  <c:v>47.224145522290613</c:v>
                </c:pt>
                <c:pt idx="13">
                  <c:v>46.887431692382755</c:v>
                </c:pt>
                <c:pt idx="14">
                  <c:v>43.996395927701883</c:v>
                </c:pt>
                <c:pt idx="15">
                  <c:v>41.561496983826977</c:v>
                </c:pt>
                <c:pt idx="16">
                  <c:v>40.48881321175633</c:v>
                </c:pt>
                <c:pt idx="17">
                  <c:v>39.001549410576089</c:v>
                </c:pt>
                <c:pt idx="18">
                  <c:v>37.102661234596262</c:v>
                </c:pt>
                <c:pt idx="19">
                  <c:v>35.790258169495807</c:v>
                </c:pt>
                <c:pt idx="20">
                  <c:v>36.303553552809724</c:v>
                </c:pt>
                <c:pt idx="21">
                  <c:v>37.603537172373777</c:v>
                </c:pt>
                <c:pt idx="22">
                  <c:v>39.577630873492865</c:v>
                </c:pt>
                <c:pt idx="23">
                  <c:v>45.94825640437211</c:v>
                </c:pt>
                <c:pt idx="24">
                  <c:v>60.234046339213556</c:v>
                </c:pt>
                <c:pt idx="25">
                  <c:v>81.690910110873162</c:v>
                </c:pt>
                <c:pt idx="26">
                  <c:v>98.760714859020553</c:v>
                </c:pt>
                <c:pt idx="27">
                  <c:v>103.76807179429764</c:v>
                </c:pt>
                <c:pt idx="28">
                  <c:v>105.40653314902276</c:v>
                </c:pt>
                <c:pt idx="29">
                  <c:v>104.73955375787878</c:v>
                </c:pt>
                <c:pt idx="30">
                  <c:v>113.80849254251024</c:v>
                </c:pt>
                <c:pt idx="31">
                  <c:v>129.70017272587407</c:v>
                </c:pt>
                <c:pt idx="32">
                  <c:v>127.15587558063976</c:v>
                </c:pt>
                <c:pt idx="33">
                  <c:v>120.7641195548034</c:v>
                </c:pt>
                <c:pt idx="34">
                  <c:v>113.9123710483932</c:v>
                </c:pt>
                <c:pt idx="35">
                  <c:v>103.13506340849149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54-49F4-B82A-C1249D0E95D7}"/>
            </c:ext>
          </c:extLst>
        </c:ser>
        <c:ser>
          <c:idx val="7"/>
          <c:order val="6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comparison!$AP$4:$AP$39</c:f>
              <c:numCache>
                <c:formatCode>0.000</c:formatCode>
                <c:ptCount val="36"/>
                <c:pt idx="0">
                  <c:v>72.048754115715198</c:v>
                </c:pt>
                <c:pt idx="1">
                  <c:v>71.401699839052526</c:v>
                </c:pt>
                <c:pt idx="2">
                  <c:v>70.013754182152454</c:v>
                </c:pt>
                <c:pt idx="3">
                  <c:v>69.968438365280051</c:v>
                </c:pt>
                <c:pt idx="4">
                  <c:v>74.518876413064532</c:v>
                </c:pt>
                <c:pt idx="5">
                  <c:v>87.939134298232375</c:v>
                </c:pt>
                <c:pt idx="6">
                  <c:v>119.15138153950956</c:v>
                </c:pt>
                <c:pt idx="7">
                  <c:v>146.63108516510619</c:v>
                </c:pt>
                <c:pt idx="8">
                  <c:v>143.58393761239461</c:v>
                </c:pt>
                <c:pt idx="9">
                  <c:v>124.37195464619451</c:v>
                </c:pt>
                <c:pt idx="10">
                  <c:v>117.91866801682754</c:v>
                </c:pt>
                <c:pt idx="11">
                  <c:v>104.76057880789915</c:v>
                </c:pt>
                <c:pt idx="12">
                  <c:v>101.78698962893412</c:v>
                </c:pt>
                <c:pt idx="13">
                  <c:v>101.30853110249527</c:v>
                </c:pt>
                <c:pt idx="14">
                  <c:v>97.916779162325525</c:v>
                </c:pt>
                <c:pt idx="15">
                  <c:v>95.411129545738447</c:v>
                </c:pt>
                <c:pt idx="16">
                  <c:v>93.757304140862246</c:v>
                </c:pt>
                <c:pt idx="17">
                  <c:v>91.464905271407716</c:v>
                </c:pt>
                <c:pt idx="18">
                  <c:v>88.865043144888048</c:v>
                </c:pt>
                <c:pt idx="19">
                  <c:v>85.885074505730771</c:v>
                </c:pt>
                <c:pt idx="20">
                  <c:v>86.0225277256163</c:v>
                </c:pt>
                <c:pt idx="21">
                  <c:v>86.999145036611907</c:v>
                </c:pt>
                <c:pt idx="22">
                  <c:v>89.241343712877963</c:v>
                </c:pt>
                <c:pt idx="23">
                  <c:v>96.779534450783146</c:v>
                </c:pt>
                <c:pt idx="24">
                  <c:v>112.72333259786578</c:v>
                </c:pt>
                <c:pt idx="25">
                  <c:v>132.4976744669666</c:v>
                </c:pt>
                <c:pt idx="26">
                  <c:v>147.6269026407343</c:v>
                </c:pt>
                <c:pt idx="27">
                  <c:v>152.44053238466435</c:v>
                </c:pt>
                <c:pt idx="28">
                  <c:v>154.06516108131515</c:v>
                </c:pt>
                <c:pt idx="29">
                  <c:v>153.96106345839846</c:v>
                </c:pt>
                <c:pt idx="30">
                  <c:v>161.54510718378577</c:v>
                </c:pt>
                <c:pt idx="31">
                  <c:v>176.15147951634367</c:v>
                </c:pt>
                <c:pt idx="32">
                  <c:v>174.5928337929823</c:v>
                </c:pt>
                <c:pt idx="33">
                  <c:v>170.98908690882823</c:v>
                </c:pt>
                <c:pt idx="34">
                  <c:v>165.46111871810052</c:v>
                </c:pt>
                <c:pt idx="35">
                  <c:v>157.48230647722843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54-49F4-B82A-C1249D0E95D7}"/>
            </c:ext>
          </c:extLst>
        </c:ser>
        <c:ser>
          <c:idx val="1"/>
          <c:order val="7"/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comparison!$D$4:$D$39</c:f>
              <c:numCache>
                <c:formatCode>General</c:formatCode>
                <c:ptCount val="36"/>
                <c:pt idx="0">
                  <c:v>32.744820717000025</c:v>
                </c:pt>
                <c:pt idx="1">
                  <c:v>33.440115891000033</c:v>
                </c:pt>
                <c:pt idx="2">
                  <c:v>34.229976669000031</c:v>
                </c:pt>
                <c:pt idx="3">
                  <c:v>35.342005860000029</c:v>
                </c:pt>
                <c:pt idx="4">
                  <c:v>36.707886495000032</c:v>
                </c:pt>
                <c:pt idx="5">
                  <c:v>38.517739953000032</c:v>
                </c:pt>
                <c:pt idx="6">
                  <c:v>39.330728682000036</c:v>
                </c:pt>
                <c:pt idx="7">
                  <c:v>34.624322733000028</c:v>
                </c:pt>
                <c:pt idx="8">
                  <c:v>31.024048167000025</c:v>
                </c:pt>
                <c:pt idx="9">
                  <c:v>29.565628512000025</c:v>
                </c:pt>
                <c:pt idx="10">
                  <c:v>30.194618433000024</c:v>
                </c:pt>
                <c:pt idx="11">
                  <c:v>30.857212449000027</c:v>
                </c:pt>
                <c:pt idx="12">
                  <c:v>31.907322888000028</c:v>
                </c:pt>
                <c:pt idx="13">
                  <c:v>32.28027154800003</c:v>
                </c:pt>
                <c:pt idx="14">
                  <c:v>32.707739274000033</c:v>
                </c:pt>
                <c:pt idx="15">
                  <c:v>33.32827667400003</c:v>
                </c:pt>
                <c:pt idx="16">
                  <c:v>33.84471608700003</c:v>
                </c:pt>
                <c:pt idx="17">
                  <c:v>34.367300688000029</c:v>
                </c:pt>
                <c:pt idx="18">
                  <c:v>34.955731461000035</c:v>
                </c:pt>
                <c:pt idx="19">
                  <c:v>35.80771748400003</c:v>
                </c:pt>
                <c:pt idx="20">
                  <c:v>36.622249188000033</c:v>
                </c:pt>
                <c:pt idx="21">
                  <c:v>37.440347049000032</c:v>
                </c:pt>
                <c:pt idx="22">
                  <c:v>38.308678149000031</c:v>
                </c:pt>
                <c:pt idx="23">
                  <c:v>39.195623166000033</c:v>
                </c:pt>
                <c:pt idx="24">
                  <c:v>39.56410281600003</c:v>
                </c:pt>
                <c:pt idx="25">
                  <c:v>38.919660654000033</c:v>
                </c:pt>
                <c:pt idx="26">
                  <c:v>37.556345736000033</c:v>
                </c:pt>
                <c:pt idx="27">
                  <c:v>36.725749893000035</c:v>
                </c:pt>
                <c:pt idx="28">
                  <c:v>36.373365903000035</c:v>
                </c:pt>
                <c:pt idx="29">
                  <c:v>36.395996700000033</c:v>
                </c:pt>
                <c:pt idx="30">
                  <c:v>36.365874909000034</c:v>
                </c:pt>
                <c:pt idx="31">
                  <c:v>34.426744926000026</c:v>
                </c:pt>
                <c:pt idx="32">
                  <c:v>33.095502678000031</c:v>
                </c:pt>
                <c:pt idx="33">
                  <c:v>32.87094533100003</c:v>
                </c:pt>
                <c:pt idx="34">
                  <c:v>32.628735573000029</c:v>
                </c:pt>
                <c:pt idx="35">
                  <c:v>33.166309743000028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054-49F4-B82A-C1249D0E9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714816"/>
        <c:axId val="233716736"/>
      </c:scatterChart>
      <c:valAx>
        <c:axId val="23371481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716736"/>
        <c:crossesAt val="0.1"/>
        <c:crossBetween val="midCat"/>
      </c:valAx>
      <c:valAx>
        <c:axId val="233716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Transport scattering cross-section (1-g)S</a:t>
                </a:r>
                <a:r>
                  <a:rPr lang="en-US" sz="1400" baseline="-25000"/>
                  <a:t>sca,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71481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45138237812577148"/>
          <c:y val="9.172609969122425E-2"/>
          <c:w val="0.24154279972442103"/>
          <c:h val="0.4117376005537885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5"/>
          <c:order val="0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comparison!$AA$4:$AA$39</c:f>
              <c:numCache>
                <c:formatCode>0.0</c:formatCode>
                <c:ptCount val="36"/>
                <c:pt idx="0">
                  <c:v>44.774692783961932</c:v>
                </c:pt>
                <c:pt idx="1">
                  <c:v>47.013137191292159</c:v>
                </c:pt>
                <c:pt idx="2">
                  <c:v>49.891983918451494</c:v>
                </c:pt>
                <c:pt idx="3">
                  <c:v>57.105921689192236</c:v>
                </c:pt>
                <c:pt idx="4">
                  <c:v>77.323631574122345</c:v>
                </c:pt>
                <c:pt idx="5">
                  <c:v>131.58225525677918</c:v>
                </c:pt>
                <c:pt idx="6">
                  <c:v>291.15659650923072</c:v>
                </c:pt>
                <c:pt idx="7">
                  <c:v>429.97039106281431</c:v>
                </c:pt>
                <c:pt idx="8">
                  <c:v>413.1060772874643</c:v>
                </c:pt>
                <c:pt idx="9">
                  <c:v>313.42833785639203</c:v>
                </c:pt>
                <c:pt idx="10">
                  <c:v>278.54550991332121</c:v>
                </c:pt>
                <c:pt idx="11">
                  <c:v>208.828827048058</c:v>
                </c:pt>
                <c:pt idx="12">
                  <c:v>194.58001781977663</c:v>
                </c:pt>
                <c:pt idx="13">
                  <c:v>190.91916721725534</c:v>
                </c:pt>
                <c:pt idx="14">
                  <c:v>175.38265832466217</c:v>
                </c:pt>
                <c:pt idx="15">
                  <c:v>161.57641468109301</c:v>
                </c:pt>
                <c:pt idx="16">
                  <c:v>153.31301399690329</c:v>
                </c:pt>
                <c:pt idx="17">
                  <c:v>141.38192898327026</c:v>
                </c:pt>
                <c:pt idx="18">
                  <c:v>126.72352254494103</c:v>
                </c:pt>
                <c:pt idx="19">
                  <c:v>115.10591498470947</c:v>
                </c:pt>
                <c:pt idx="20">
                  <c:v>115.62142010563477</c:v>
                </c:pt>
                <c:pt idx="21">
                  <c:v>120.1832262902068</c:v>
                </c:pt>
                <c:pt idx="22">
                  <c:v>128.06892153479416</c:v>
                </c:pt>
                <c:pt idx="23">
                  <c:v>160.35385520371736</c:v>
                </c:pt>
                <c:pt idx="24">
                  <c:v>236.88349588024357</c:v>
                </c:pt>
                <c:pt idx="25">
                  <c:v>340.41907129356701</c:v>
                </c:pt>
                <c:pt idx="26">
                  <c:v>416.89788649211499</c:v>
                </c:pt>
                <c:pt idx="27">
                  <c:v>437.40899382152048</c:v>
                </c:pt>
                <c:pt idx="28">
                  <c:v>445.25119997474508</c:v>
                </c:pt>
                <c:pt idx="29">
                  <c:v>444.31974152516568</c:v>
                </c:pt>
                <c:pt idx="30">
                  <c:v>477.33328626807685</c:v>
                </c:pt>
                <c:pt idx="31">
                  <c:v>533.70179198721587</c:v>
                </c:pt>
                <c:pt idx="32">
                  <c:v>522.98573408148775</c:v>
                </c:pt>
                <c:pt idx="33">
                  <c:v>501.47875124652847</c:v>
                </c:pt>
                <c:pt idx="34">
                  <c:v>471.14632138607351</c:v>
                </c:pt>
                <c:pt idx="35">
                  <c:v>424.02548521950354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43-464F-9B3C-270138432687}"/>
            </c:ext>
          </c:extLst>
        </c:ser>
        <c:ser>
          <c:idx val="6"/>
          <c:order val="1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comparison!$AG$4:$AG$39</c:f>
              <c:numCache>
                <c:formatCode>0.0</c:formatCode>
                <c:ptCount val="36"/>
                <c:pt idx="0">
                  <c:v>42.751003816635787</c:v>
                </c:pt>
                <c:pt idx="1">
                  <c:v>45.078453431869335</c:v>
                </c:pt>
                <c:pt idx="2">
                  <c:v>47.600259015371883</c:v>
                </c:pt>
                <c:pt idx="3">
                  <c:v>53.940061624100963</c:v>
                </c:pt>
                <c:pt idx="4">
                  <c:v>72.534002131504124</c:v>
                </c:pt>
                <c:pt idx="5">
                  <c:v>123.70425127468668</c:v>
                </c:pt>
                <c:pt idx="6">
                  <c:v>278.00377978532254</c:v>
                </c:pt>
                <c:pt idx="7">
                  <c:v>420.81710587529648</c:v>
                </c:pt>
                <c:pt idx="8">
                  <c:v>402.0354213078665</c:v>
                </c:pt>
                <c:pt idx="9">
                  <c:v>298.75658928191382</c:v>
                </c:pt>
                <c:pt idx="10">
                  <c:v>263.90652128147821</c:v>
                </c:pt>
                <c:pt idx="11">
                  <c:v>195.34470024524427</c:v>
                </c:pt>
                <c:pt idx="12">
                  <c:v>181.17507418091458</c:v>
                </c:pt>
                <c:pt idx="13">
                  <c:v>177.56733413250416</c:v>
                </c:pt>
                <c:pt idx="14">
                  <c:v>162.57218654520099</c:v>
                </c:pt>
                <c:pt idx="15">
                  <c:v>149.33668886370839</c:v>
                </c:pt>
                <c:pt idx="16">
                  <c:v>141.39106581387458</c:v>
                </c:pt>
                <c:pt idx="17">
                  <c:v>129.99912825246261</c:v>
                </c:pt>
                <c:pt idx="18">
                  <c:v>116.23697181210733</c:v>
                </c:pt>
                <c:pt idx="19">
                  <c:v>105.43259380618504</c:v>
                </c:pt>
                <c:pt idx="20">
                  <c:v>106.1042676216977</c:v>
                </c:pt>
                <c:pt idx="21">
                  <c:v>110.85284963317137</c:v>
                </c:pt>
                <c:pt idx="22">
                  <c:v>118.84735075657919</c:v>
                </c:pt>
                <c:pt idx="23">
                  <c:v>149.77805230406128</c:v>
                </c:pt>
                <c:pt idx="24">
                  <c:v>222.76803963372132</c:v>
                </c:pt>
                <c:pt idx="25">
                  <c:v>322.31780196659162</c:v>
                </c:pt>
                <c:pt idx="26">
                  <c:v>398.71348215321137</c:v>
                </c:pt>
                <c:pt idx="27">
                  <c:v>419.67158134784626</c:v>
                </c:pt>
                <c:pt idx="28">
                  <c:v>427.3961610417586</c:v>
                </c:pt>
                <c:pt idx="29">
                  <c:v>425.79798577212944</c:v>
                </c:pt>
                <c:pt idx="30">
                  <c:v>460.5221219130014</c:v>
                </c:pt>
                <c:pt idx="31">
                  <c:v>525.65601641624107</c:v>
                </c:pt>
                <c:pt idx="32">
                  <c:v>513.00805570604064</c:v>
                </c:pt>
                <c:pt idx="33">
                  <c:v>487.94716348663053</c:v>
                </c:pt>
                <c:pt idx="34">
                  <c:v>455.19121414899735</c:v>
                </c:pt>
                <c:pt idx="35">
                  <c:v>406.77540192257646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43-464F-9B3C-270138432687}"/>
            </c:ext>
          </c:extLst>
        </c:ser>
        <c:ser>
          <c:idx val="7"/>
          <c:order val="2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comparison!$AM$4:$AM$39</c:f>
              <c:numCache>
                <c:formatCode>0.0</c:formatCode>
                <c:ptCount val="36"/>
                <c:pt idx="0">
                  <c:v>42.908031261783265</c:v>
                </c:pt>
                <c:pt idx="1">
                  <c:v>44.333783689391403</c:v>
                </c:pt>
                <c:pt idx="2">
                  <c:v>41.619884156107382</c:v>
                </c:pt>
                <c:pt idx="3">
                  <c:v>42.656940702018389</c:v>
                </c:pt>
                <c:pt idx="4">
                  <c:v>56.619724655919086</c:v>
                </c:pt>
                <c:pt idx="5">
                  <c:v>101.23722730065809</c:v>
                </c:pt>
                <c:pt idx="6">
                  <c:v>257.11766240526521</c:v>
                </c:pt>
                <c:pt idx="7">
                  <c:v>415.94396676949725</c:v>
                </c:pt>
                <c:pt idx="8">
                  <c:v>399.05415670077292</c:v>
                </c:pt>
                <c:pt idx="9">
                  <c:v>286.55043217435815</c:v>
                </c:pt>
                <c:pt idx="10">
                  <c:v>248.14913428602287</c:v>
                </c:pt>
                <c:pt idx="11">
                  <c:v>175.97705723988844</c:v>
                </c:pt>
                <c:pt idx="12">
                  <c:v>161.05561899927707</c:v>
                </c:pt>
                <c:pt idx="13">
                  <c:v>157.47833335556103</c:v>
                </c:pt>
                <c:pt idx="14">
                  <c:v>142.1408106613238</c:v>
                </c:pt>
                <c:pt idx="15">
                  <c:v>128.35980138071866</c:v>
                </c:pt>
                <c:pt idx="16">
                  <c:v>119.93985589577282</c:v>
                </c:pt>
                <c:pt idx="17">
                  <c:v>108.34710729775323</c:v>
                </c:pt>
                <c:pt idx="18">
                  <c:v>95.099584309453476</c:v>
                </c:pt>
                <c:pt idx="19">
                  <c:v>84.533331218706465</c:v>
                </c:pt>
                <c:pt idx="20">
                  <c:v>85.193306763753029</c:v>
                </c:pt>
                <c:pt idx="21">
                  <c:v>89.135813700175035</c:v>
                </c:pt>
                <c:pt idx="22">
                  <c:v>96.352498044957215</c:v>
                </c:pt>
                <c:pt idx="23">
                  <c:v>126.25773476414243</c:v>
                </c:pt>
                <c:pt idx="24">
                  <c:v>198.74425524677574</c:v>
                </c:pt>
                <c:pt idx="25">
                  <c:v>303.77707126478759</c:v>
                </c:pt>
                <c:pt idx="26">
                  <c:v>387.69905871625593</c:v>
                </c:pt>
                <c:pt idx="27">
                  <c:v>412.77839130036892</c:v>
                </c:pt>
                <c:pt idx="28">
                  <c:v>422.123892681732</c:v>
                </c:pt>
                <c:pt idx="29">
                  <c:v>419.59371280410295</c:v>
                </c:pt>
                <c:pt idx="30">
                  <c:v>458.22727654277566</c:v>
                </c:pt>
                <c:pt idx="31">
                  <c:v>532.85264489695703</c:v>
                </c:pt>
                <c:pt idx="32">
                  <c:v>522.94609631725461</c:v>
                </c:pt>
                <c:pt idx="33">
                  <c:v>495.28238974893196</c:v>
                </c:pt>
                <c:pt idx="34">
                  <c:v>460.44816933750172</c:v>
                </c:pt>
                <c:pt idx="35">
                  <c:v>406.35062606305314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43-464F-9B3C-270138432687}"/>
            </c:ext>
          </c:extLst>
        </c:ser>
        <c:ser>
          <c:idx val="1"/>
          <c:order val="3"/>
          <c:tx>
            <c:v>low concentration</c:v>
          </c:tx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comparison!$B$4:$B$39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3.4026486600000001</c:v>
                </c:pt>
                <c:pt idx="3">
                  <c:v>8.4717655749999992</c:v>
                </c:pt>
                <c:pt idx="4">
                  <c:v>27.77427428</c:v>
                </c:pt>
                <c:pt idx="5">
                  <c:v>82.384977980000002</c:v>
                </c:pt>
                <c:pt idx="6">
                  <c:v>270.58244719999999</c:v>
                </c:pt>
                <c:pt idx="7">
                  <c:v>448.12884509999998</c:v>
                </c:pt>
                <c:pt idx="8">
                  <c:v>426.18980599999998</c:v>
                </c:pt>
                <c:pt idx="9">
                  <c:v>296.68698189999998</c:v>
                </c:pt>
                <c:pt idx="10">
                  <c:v>246.590856</c:v>
                </c:pt>
                <c:pt idx="11">
                  <c:v>173.6858063</c:v>
                </c:pt>
                <c:pt idx="12">
                  <c:v>163.003951</c:v>
                </c:pt>
                <c:pt idx="13">
                  <c:v>158.6904523</c:v>
                </c:pt>
                <c:pt idx="14">
                  <c:v>137.9259941</c:v>
                </c:pt>
                <c:pt idx="15">
                  <c:v>120.8995817</c:v>
                </c:pt>
                <c:pt idx="16">
                  <c:v>113.15236229999999</c:v>
                </c:pt>
                <c:pt idx="17">
                  <c:v>98.052343100000002</c:v>
                </c:pt>
                <c:pt idx="18">
                  <c:v>81.276612869999994</c:v>
                </c:pt>
                <c:pt idx="19">
                  <c:v>63.912331459999997</c:v>
                </c:pt>
                <c:pt idx="20">
                  <c:v>62.822291419999999</c:v>
                </c:pt>
                <c:pt idx="21">
                  <c:v>65.206361290000004</c:v>
                </c:pt>
                <c:pt idx="22">
                  <c:v>74.523008379999993</c:v>
                </c:pt>
                <c:pt idx="23">
                  <c:v>109.256092</c:v>
                </c:pt>
                <c:pt idx="24">
                  <c:v>195.96419370000001</c:v>
                </c:pt>
                <c:pt idx="25">
                  <c:v>315.94933120000002</c:v>
                </c:pt>
                <c:pt idx="26">
                  <c:v>407.30385539999997</c:v>
                </c:pt>
                <c:pt idx="27">
                  <c:v>427.0566839</c:v>
                </c:pt>
                <c:pt idx="28">
                  <c:v>436.56994379999998</c:v>
                </c:pt>
                <c:pt idx="29">
                  <c:v>441.5000799</c:v>
                </c:pt>
                <c:pt idx="30">
                  <c:v>491.69761319999998</c:v>
                </c:pt>
                <c:pt idx="31">
                  <c:v>583.29912439999998</c:v>
                </c:pt>
                <c:pt idx="32">
                  <c:v>565.59260900000004</c:v>
                </c:pt>
                <c:pt idx="33">
                  <c:v>530.18086059999996</c:v>
                </c:pt>
                <c:pt idx="34">
                  <c:v>486.8901257</c:v>
                </c:pt>
                <c:pt idx="35">
                  <c:v>419.14209010000002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D43-464F-9B3C-270138432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760256"/>
        <c:axId val="233762176"/>
      </c:scatterChart>
      <c:valAx>
        <c:axId val="233760256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762176"/>
        <c:crossesAt val="1.0000000000000013E-3"/>
        <c:crossBetween val="midCat"/>
      </c:valAx>
      <c:valAx>
        <c:axId val="2337621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Absorption cross-section A</a:t>
                </a:r>
                <a:r>
                  <a:rPr lang="en-US" sz="1400" baseline="-25000"/>
                  <a:t>abs,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760256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47795498760436889"/>
          <c:y val="6.5053171537171411E-2"/>
          <c:w val="0.41449420486025235"/>
          <c:h val="0.14155553996717771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5"/>
          <c:order val="0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comparison!$AB$4:$AB$39</c:f>
              <c:numCache>
                <c:formatCode>0.0</c:formatCode>
                <c:ptCount val="36"/>
                <c:pt idx="0">
                  <c:v>124.84239920892959</c:v>
                </c:pt>
                <c:pt idx="1">
                  <c:v>147.22315582834804</c:v>
                </c:pt>
                <c:pt idx="2">
                  <c:v>100.63602784244853</c:v>
                </c:pt>
                <c:pt idx="3">
                  <c:v>455.84594168448615</c:v>
                </c:pt>
                <c:pt idx="4">
                  <c:v>1393.0523679230905</c:v>
                </c:pt>
                <c:pt idx="5">
                  <c:v>1071.1965457476526</c:v>
                </c:pt>
                <c:pt idx="6">
                  <c:v>1697.6893974910552</c:v>
                </c:pt>
                <c:pt idx="7">
                  <c:v>1273.9790197928398</c:v>
                </c:pt>
                <c:pt idx="8">
                  <c:v>1343.6049162376332</c:v>
                </c:pt>
                <c:pt idx="9">
                  <c:v>1380.7198431666527</c:v>
                </c:pt>
                <c:pt idx="10">
                  <c:v>982.64776315994095</c:v>
                </c:pt>
                <c:pt idx="11">
                  <c:v>1388.3033370461355</c:v>
                </c:pt>
                <c:pt idx="12">
                  <c:v>1479.3210284682318</c:v>
                </c:pt>
                <c:pt idx="13">
                  <c:v>1921.896576180905</c:v>
                </c:pt>
                <c:pt idx="14">
                  <c:v>1397.0790566324026</c:v>
                </c:pt>
                <c:pt idx="15">
                  <c:v>1354.584344602471</c:v>
                </c:pt>
                <c:pt idx="16">
                  <c:v>1311.0150867753709</c:v>
                </c:pt>
                <c:pt idx="17">
                  <c:v>2122.9413816059814</c:v>
                </c:pt>
                <c:pt idx="18">
                  <c:v>2015.9887612932102</c:v>
                </c:pt>
                <c:pt idx="19">
                  <c:v>1031.7054044664926</c:v>
                </c:pt>
                <c:pt idx="20">
                  <c:v>775.68441216947281</c:v>
                </c:pt>
                <c:pt idx="21">
                  <c:v>810.30444197589793</c:v>
                </c:pt>
                <c:pt idx="22">
                  <c:v>802.35791086262043</c:v>
                </c:pt>
                <c:pt idx="23">
                  <c:v>1043.2365582468042</c:v>
                </c:pt>
                <c:pt idx="24">
                  <c:v>1394.0166397290157</c:v>
                </c:pt>
                <c:pt idx="25">
                  <c:v>1028.5134498977557</c:v>
                </c:pt>
                <c:pt idx="26">
                  <c:v>954.34808280333687</c:v>
                </c:pt>
                <c:pt idx="27">
                  <c:v>1031.5538925447645</c:v>
                </c:pt>
                <c:pt idx="28">
                  <c:v>1000.0424423170945</c:v>
                </c:pt>
                <c:pt idx="29">
                  <c:v>998.18870958857246</c:v>
                </c:pt>
                <c:pt idx="30">
                  <c:v>986.13017678632502</c:v>
                </c:pt>
                <c:pt idx="31">
                  <c:v>1166.8622584734642</c:v>
                </c:pt>
                <c:pt idx="32">
                  <c:v>1117.6616832362229</c:v>
                </c:pt>
                <c:pt idx="33">
                  <c:v>1010.6709245150012</c:v>
                </c:pt>
                <c:pt idx="34">
                  <c:v>952.12737121348755</c:v>
                </c:pt>
                <c:pt idx="35">
                  <c:v>987.30971556052123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C0-4211-AC9A-45FCA6C7345C}"/>
            </c:ext>
          </c:extLst>
        </c:ser>
        <c:ser>
          <c:idx val="6"/>
          <c:order val="1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comparison!$AH$4:$AH$39</c:f>
              <c:numCache>
                <c:formatCode>0.0</c:formatCode>
                <c:ptCount val="36"/>
                <c:pt idx="0">
                  <c:v>1067.7685654317042</c:v>
                </c:pt>
                <c:pt idx="1">
                  <c:v>1707.1708777740816</c:v>
                </c:pt>
                <c:pt idx="2">
                  <c:v>654.37217394080119</c:v>
                </c:pt>
                <c:pt idx="3">
                  <c:v>994.09829065860072</c:v>
                </c:pt>
                <c:pt idx="4">
                  <c:v>1396.0804346162024</c:v>
                </c:pt>
                <c:pt idx="5">
                  <c:v>1638.0600010993428</c:v>
                </c:pt>
                <c:pt idx="6">
                  <c:v>1723.3512532240252</c:v>
                </c:pt>
                <c:pt idx="7">
                  <c:v>1544.13975689225</c:v>
                </c:pt>
                <c:pt idx="8">
                  <c:v>1382.149975855014</c:v>
                </c:pt>
                <c:pt idx="9">
                  <c:v>907.29337700367205</c:v>
                </c:pt>
                <c:pt idx="10">
                  <c:v>1305.8268176818135</c:v>
                </c:pt>
                <c:pt idx="11">
                  <c:v>1309.7042577124366</c:v>
                </c:pt>
                <c:pt idx="12">
                  <c:v>1411.1911604168019</c:v>
                </c:pt>
                <c:pt idx="13">
                  <c:v>1422.5346268894743</c:v>
                </c:pt>
                <c:pt idx="14">
                  <c:v>1387.8340802477767</c:v>
                </c:pt>
                <c:pt idx="15">
                  <c:v>1334.7650816698799</c:v>
                </c:pt>
                <c:pt idx="16">
                  <c:v>1447.3479320536273</c:v>
                </c:pt>
                <c:pt idx="17">
                  <c:v>1477.1274109606536</c:v>
                </c:pt>
                <c:pt idx="18">
                  <c:v>1512.332010890497</c:v>
                </c:pt>
                <c:pt idx="19">
                  <c:v>1494.5052700400881</c:v>
                </c:pt>
                <c:pt idx="20">
                  <c:v>1511.5170852266924</c:v>
                </c:pt>
                <c:pt idx="21">
                  <c:v>1526.5786837473922</c:v>
                </c:pt>
                <c:pt idx="22">
                  <c:v>1584.3304268924417</c:v>
                </c:pt>
                <c:pt idx="23">
                  <c:v>1640.9236585524034</c:v>
                </c:pt>
                <c:pt idx="24">
                  <c:v>1780.4654999204181</c:v>
                </c:pt>
                <c:pt idx="25">
                  <c:v>1710.5887962116137</c:v>
                </c:pt>
                <c:pt idx="26">
                  <c:v>1676.5502770354076</c:v>
                </c:pt>
                <c:pt idx="27">
                  <c:v>1672.6827055438812</c:v>
                </c:pt>
                <c:pt idx="28">
                  <c:v>1660.6140908095854</c:v>
                </c:pt>
                <c:pt idx="29">
                  <c:v>1642.1697402522241</c:v>
                </c:pt>
                <c:pt idx="30">
                  <c:v>1658.905392962959</c:v>
                </c:pt>
                <c:pt idx="31">
                  <c:v>900.11661308171745</c:v>
                </c:pt>
                <c:pt idx="32">
                  <c:v>1532.3011875097011</c:v>
                </c:pt>
                <c:pt idx="33">
                  <c:v>1511.3565509398929</c:v>
                </c:pt>
                <c:pt idx="34">
                  <c:v>1491.7622055838071</c:v>
                </c:pt>
                <c:pt idx="35">
                  <c:v>1496.6689024926181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C0-4211-AC9A-45FCA6C7345C}"/>
            </c:ext>
          </c:extLst>
        </c:ser>
        <c:ser>
          <c:idx val="7"/>
          <c:order val="2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comparison!$AN$4:$AN$39</c:f>
              <c:numCache>
                <c:formatCode>0.0</c:formatCode>
                <c:ptCount val="36"/>
                <c:pt idx="0">
                  <c:v>120.03889303914312</c:v>
                </c:pt>
                <c:pt idx="1">
                  <c:v>197.96553795236721</c:v>
                </c:pt>
                <c:pt idx="2">
                  <c:v>197.30953505015822</c:v>
                </c:pt>
                <c:pt idx="3">
                  <c:v>210.12772794699387</c:v>
                </c:pt>
                <c:pt idx="4">
                  <c:v>199.63287405238509</c:v>
                </c:pt>
                <c:pt idx="5">
                  <c:v>267.40945706224522</c:v>
                </c:pt>
                <c:pt idx="6">
                  <c:v>249.50817221966415</c:v>
                </c:pt>
                <c:pt idx="7">
                  <c:v>253.80438966806815</c:v>
                </c:pt>
                <c:pt idx="8">
                  <c:v>304.68229282194164</c:v>
                </c:pt>
                <c:pt idx="9">
                  <c:v>315.5273808603535</c:v>
                </c:pt>
                <c:pt idx="10">
                  <c:v>219.59223732094429</c:v>
                </c:pt>
                <c:pt idx="11">
                  <c:v>238.72779154727249</c:v>
                </c:pt>
                <c:pt idx="12">
                  <c:v>251.06797521923423</c:v>
                </c:pt>
                <c:pt idx="13">
                  <c:v>253.65744472973162</c:v>
                </c:pt>
                <c:pt idx="14">
                  <c:v>259.9759552938296</c:v>
                </c:pt>
                <c:pt idx="15">
                  <c:v>220.21825297859658</c:v>
                </c:pt>
                <c:pt idx="16">
                  <c:v>273.8503375101954</c:v>
                </c:pt>
                <c:pt idx="17">
                  <c:v>275.04698555553688</c:v>
                </c:pt>
                <c:pt idx="18">
                  <c:v>276.48684618818953</c:v>
                </c:pt>
                <c:pt idx="19">
                  <c:v>278.78310761073976</c:v>
                </c:pt>
                <c:pt idx="20">
                  <c:v>279.91340415302363</c:v>
                </c:pt>
                <c:pt idx="21">
                  <c:v>280.20298709314073</c:v>
                </c:pt>
                <c:pt idx="22">
                  <c:v>279.54071372211814</c:v>
                </c:pt>
                <c:pt idx="23">
                  <c:v>302.78691871860673</c:v>
                </c:pt>
                <c:pt idx="24">
                  <c:v>286.58253941282845</c:v>
                </c:pt>
                <c:pt idx="25">
                  <c:v>286.41563925755099</c:v>
                </c:pt>
                <c:pt idx="26">
                  <c:v>271.71240080923678</c:v>
                </c:pt>
                <c:pt idx="27">
                  <c:v>296.73883707196723</c:v>
                </c:pt>
                <c:pt idx="28">
                  <c:v>300.45988111967694</c:v>
                </c:pt>
                <c:pt idx="29">
                  <c:v>296.95285835352564</c:v>
                </c:pt>
                <c:pt idx="30">
                  <c:v>283.32766487760097</c:v>
                </c:pt>
                <c:pt idx="31">
                  <c:v>428.00686728762645</c:v>
                </c:pt>
                <c:pt idx="32">
                  <c:v>1250.2214768227639</c:v>
                </c:pt>
                <c:pt idx="33">
                  <c:v>615.71607848191888</c:v>
                </c:pt>
                <c:pt idx="34">
                  <c:v>626.92972330905934</c:v>
                </c:pt>
                <c:pt idx="35">
                  <c:v>430.69794356898285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3C0-4211-AC9A-45FCA6C7345C}"/>
            </c:ext>
          </c:extLst>
        </c:ser>
        <c:ser>
          <c:idx val="1"/>
          <c:order val="3"/>
          <c:tx>
            <c:v>low concentration</c:v>
          </c:tx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comparison!$C$4:$C$39</c:f>
              <c:numCache>
                <c:formatCode>General</c:formatCode>
                <c:ptCount val="36"/>
                <c:pt idx="0">
                  <c:v>1559.2771769999999</c:v>
                </c:pt>
                <c:pt idx="1">
                  <c:v>1592.386471</c:v>
                </c:pt>
                <c:pt idx="2">
                  <c:v>1629.998889</c:v>
                </c:pt>
                <c:pt idx="3">
                  <c:v>1682.9526599999999</c:v>
                </c:pt>
                <c:pt idx="4">
                  <c:v>1747.9945949999999</c:v>
                </c:pt>
                <c:pt idx="5">
                  <c:v>1834.178093</c:v>
                </c:pt>
                <c:pt idx="6">
                  <c:v>1872.891842</c:v>
                </c:pt>
                <c:pt idx="7">
                  <c:v>1648.7772729999999</c:v>
                </c:pt>
                <c:pt idx="8">
                  <c:v>1477.3356269999999</c:v>
                </c:pt>
                <c:pt idx="9">
                  <c:v>1407.887072</c:v>
                </c:pt>
                <c:pt idx="10">
                  <c:v>1437.8389729999999</c:v>
                </c:pt>
                <c:pt idx="11">
                  <c:v>1469.391069</c:v>
                </c:pt>
                <c:pt idx="12">
                  <c:v>1519.396328</c:v>
                </c:pt>
                <c:pt idx="13">
                  <c:v>1537.155788</c:v>
                </c:pt>
                <c:pt idx="14">
                  <c:v>1557.5113940000001</c:v>
                </c:pt>
                <c:pt idx="15">
                  <c:v>1587.060794</c:v>
                </c:pt>
                <c:pt idx="16">
                  <c:v>1611.653147</c:v>
                </c:pt>
                <c:pt idx="17">
                  <c:v>1636.5381279999999</c:v>
                </c:pt>
                <c:pt idx="18">
                  <c:v>1664.5586410000001</c:v>
                </c:pt>
                <c:pt idx="19">
                  <c:v>1705.129404</c:v>
                </c:pt>
                <c:pt idx="20">
                  <c:v>1743.9166279999999</c:v>
                </c:pt>
                <c:pt idx="21">
                  <c:v>1782.8736690000001</c:v>
                </c:pt>
                <c:pt idx="22">
                  <c:v>1824.222769</c:v>
                </c:pt>
                <c:pt idx="23">
                  <c:v>1866.4582459999999</c:v>
                </c:pt>
                <c:pt idx="24">
                  <c:v>1884.0048959999999</c:v>
                </c:pt>
                <c:pt idx="25">
                  <c:v>1853.317174</c:v>
                </c:pt>
                <c:pt idx="26">
                  <c:v>1788.397416</c:v>
                </c:pt>
                <c:pt idx="27">
                  <c:v>1748.845233</c:v>
                </c:pt>
                <c:pt idx="28">
                  <c:v>1732.0650430000001</c:v>
                </c:pt>
                <c:pt idx="29">
                  <c:v>1733.1427000000001</c:v>
                </c:pt>
                <c:pt idx="30">
                  <c:v>1731.708329</c:v>
                </c:pt>
                <c:pt idx="31">
                  <c:v>1639.3688059999999</c:v>
                </c:pt>
                <c:pt idx="32">
                  <c:v>1575.976318</c:v>
                </c:pt>
                <c:pt idx="33">
                  <c:v>1565.283111</c:v>
                </c:pt>
                <c:pt idx="34">
                  <c:v>1553.749313</c:v>
                </c:pt>
                <c:pt idx="35">
                  <c:v>1579.3480830000001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3C0-4211-AC9A-45FCA6C73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944960"/>
        <c:axId val="233967616"/>
      </c:scatterChart>
      <c:valAx>
        <c:axId val="233944960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967616"/>
        <c:crossesAt val="0.1"/>
        <c:crossBetween val="midCat"/>
      </c:valAx>
      <c:valAx>
        <c:axId val="2339676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Scattering cross-section S</a:t>
                </a:r>
                <a:r>
                  <a:rPr lang="en-US" sz="1400" baseline="-25000"/>
                  <a:t>sca,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944960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7599097110942852"/>
          <c:y val="4.9049414644739733E-2"/>
          <c:w val="0.31743806937459457"/>
          <c:h val="0.12900456212082961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4958188301659"/>
          <c:y val="3.5554831580916858E-2"/>
          <c:w val="0.7923226626500407"/>
          <c:h val="0.83698569269250389"/>
        </c:manualLayout>
      </c:layout>
      <c:scatterChart>
        <c:scatterStyle val="lineMarker"/>
        <c:varyColors val="0"/>
        <c:ser>
          <c:idx val="5"/>
          <c:order val="0"/>
          <c:tx>
            <c:strRef>
              <c:f>comparison!$Z$2</c:f>
              <c:strCache>
                <c:ptCount val="1"/>
                <c:pt idx="0">
                  <c:v>dilution 4</c:v>
                </c:pt>
              </c:strCache>
            </c:strRef>
          </c:tx>
          <c:xVal>
            <c:numRef>
              <c:f>comparison!$Z$4:$Z$39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comparison!$AD$4:$AD$39</c:f>
              <c:numCache>
                <c:formatCode>0.000</c:formatCode>
                <c:ptCount val="36"/>
                <c:pt idx="0">
                  <c:v>24.427746794124982</c:v>
                </c:pt>
                <c:pt idx="1">
                  <c:v>24.70597119186278</c:v>
                </c:pt>
                <c:pt idx="2">
                  <c:v>25.28596337214567</c:v>
                </c:pt>
                <c:pt idx="3">
                  <c:v>26.420456627353939</c:v>
                </c:pt>
                <c:pt idx="4">
                  <c:v>29.526750105908473</c:v>
                </c:pt>
                <c:pt idx="5">
                  <c:v>39.009441524385778</c:v>
                </c:pt>
                <c:pt idx="6">
                  <c:v>73.660463050018919</c:v>
                </c:pt>
                <c:pt idx="7">
                  <c:v>105.29013081947431</c:v>
                </c:pt>
                <c:pt idx="8">
                  <c:v>99.807268665540164</c:v>
                </c:pt>
                <c:pt idx="9">
                  <c:v>74.976752747990503</c:v>
                </c:pt>
                <c:pt idx="10">
                  <c:v>66.644211605382182</c:v>
                </c:pt>
                <c:pt idx="11">
                  <c:v>50.304655612905307</c:v>
                </c:pt>
                <c:pt idx="12">
                  <c:v>47.463854839138769</c:v>
                </c:pt>
                <c:pt idx="13">
                  <c:v>46.876199974738917</c:v>
                </c:pt>
                <c:pt idx="14">
                  <c:v>43.576619288891493</c:v>
                </c:pt>
                <c:pt idx="15">
                  <c:v>40.748607581209882</c:v>
                </c:pt>
                <c:pt idx="16">
                  <c:v>39.460868411027818</c:v>
                </c:pt>
                <c:pt idx="17">
                  <c:v>37.674372219689758</c:v>
                </c:pt>
                <c:pt idx="18">
                  <c:v>35.392569911490938</c:v>
                </c:pt>
                <c:pt idx="19">
                  <c:v>33.773899730256908</c:v>
                </c:pt>
                <c:pt idx="20">
                  <c:v>34.525536199024458</c:v>
                </c:pt>
                <c:pt idx="21">
                  <c:v>35.991852890979047</c:v>
                </c:pt>
                <c:pt idx="22">
                  <c:v>38.381048233784753</c:v>
                </c:pt>
                <c:pt idx="23">
                  <c:v>45.418633270998136</c:v>
                </c:pt>
                <c:pt idx="24">
                  <c:v>62.072634944292858</c:v>
                </c:pt>
                <c:pt idx="25">
                  <c:v>85.530856643554017</c:v>
                </c:pt>
                <c:pt idx="26">
                  <c:v>103.29831391931609</c:v>
                </c:pt>
                <c:pt idx="27">
                  <c:v>108.0317846156603</c:v>
                </c:pt>
                <c:pt idx="28">
                  <c:v>109.72435862541865</c:v>
                </c:pt>
                <c:pt idx="29">
                  <c:v>109.31901933475136</c:v>
                </c:pt>
                <c:pt idx="30">
                  <c:v>117.64539654521863</c:v>
                </c:pt>
                <c:pt idx="31">
                  <c:v>131.97411478516526</c:v>
                </c:pt>
                <c:pt idx="32">
                  <c:v>129.09176710662959</c:v>
                </c:pt>
                <c:pt idx="33">
                  <c:v>124.07964045838258</c:v>
                </c:pt>
                <c:pt idx="34">
                  <c:v>117.00355492566571</c:v>
                </c:pt>
                <c:pt idx="35">
                  <c:v>107.68130066763506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82-4136-A2FE-9FEA0BCB9057}"/>
            </c:ext>
          </c:extLst>
        </c:ser>
        <c:ser>
          <c:idx val="6"/>
          <c:order val="1"/>
          <c:tx>
            <c:strRef>
              <c:f>comparison!$AF$2</c:f>
              <c:strCache>
                <c:ptCount val="1"/>
                <c:pt idx="0">
                  <c:v>dilution 5</c:v>
                </c:pt>
              </c:strCache>
            </c:strRef>
          </c:tx>
          <c:xVal>
            <c:numRef>
              <c:f>comparison!$AF$4:$AF$39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comparison!$AJ$4:$AJ$39</c:f>
              <c:numCache>
                <c:formatCode>0.000</c:formatCode>
                <c:ptCount val="36"/>
                <c:pt idx="0">
                  <c:v>26.429295018051427</c:v>
                </c:pt>
                <c:pt idx="1">
                  <c:v>26.420835064414707</c:v>
                </c:pt>
                <c:pt idx="2">
                  <c:v>26.742830082676548</c:v>
                </c:pt>
                <c:pt idx="3">
                  <c:v>27.739572246137225</c:v>
                </c:pt>
                <c:pt idx="4">
                  <c:v>31.031133292451131</c:v>
                </c:pt>
                <c:pt idx="5">
                  <c:v>40.121245553978405</c:v>
                </c:pt>
                <c:pt idx="6">
                  <c:v>70.560506292648668</c:v>
                </c:pt>
                <c:pt idx="7">
                  <c:v>101.72390143306811</c:v>
                </c:pt>
                <c:pt idx="8">
                  <c:v>96.167208667569724</c:v>
                </c:pt>
                <c:pt idx="9">
                  <c:v>71.487694642438484</c:v>
                </c:pt>
                <c:pt idx="10">
                  <c:v>64.004757812010197</c:v>
                </c:pt>
                <c:pt idx="11">
                  <c:v>49.622212900816677</c:v>
                </c:pt>
                <c:pt idx="12">
                  <c:v>47.224145522290613</c:v>
                </c:pt>
                <c:pt idx="13">
                  <c:v>46.887431692382755</c:v>
                </c:pt>
                <c:pt idx="14">
                  <c:v>43.996395927701883</c:v>
                </c:pt>
                <c:pt idx="15">
                  <c:v>41.561496983826977</c:v>
                </c:pt>
                <c:pt idx="16">
                  <c:v>40.48881321175633</c:v>
                </c:pt>
                <c:pt idx="17">
                  <c:v>39.001549410576089</c:v>
                </c:pt>
                <c:pt idx="18">
                  <c:v>37.102661234596262</c:v>
                </c:pt>
                <c:pt idx="19">
                  <c:v>35.790258169495807</c:v>
                </c:pt>
                <c:pt idx="20">
                  <c:v>36.303553552809724</c:v>
                </c:pt>
                <c:pt idx="21">
                  <c:v>37.603537172373777</c:v>
                </c:pt>
                <c:pt idx="22">
                  <c:v>39.577630873492865</c:v>
                </c:pt>
                <c:pt idx="23">
                  <c:v>45.94825640437211</c:v>
                </c:pt>
                <c:pt idx="24">
                  <c:v>60.234046339213556</c:v>
                </c:pt>
                <c:pt idx="25">
                  <c:v>81.690910110873162</c:v>
                </c:pt>
                <c:pt idx="26">
                  <c:v>98.760714859020553</c:v>
                </c:pt>
                <c:pt idx="27">
                  <c:v>103.76807179429764</c:v>
                </c:pt>
                <c:pt idx="28">
                  <c:v>105.40653314902276</c:v>
                </c:pt>
                <c:pt idx="29">
                  <c:v>104.73955375787878</c:v>
                </c:pt>
                <c:pt idx="30">
                  <c:v>113.80849254251024</c:v>
                </c:pt>
                <c:pt idx="31">
                  <c:v>129.70017272587407</c:v>
                </c:pt>
                <c:pt idx="32">
                  <c:v>127.15587558063976</c:v>
                </c:pt>
                <c:pt idx="33">
                  <c:v>120.7641195548034</c:v>
                </c:pt>
                <c:pt idx="34">
                  <c:v>113.9123710483932</c:v>
                </c:pt>
                <c:pt idx="35">
                  <c:v>103.13506340849149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82-4136-A2FE-9FEA0BCB9057}"/>
            </c:ext>
          </c:extLst>
        </c:ser>
        <c:ser>
          <c:idx val="7"/>
          <c:order val="2"/>
          <c:tx>
            <c:strRef>
              <c:f>comparison!$AL$2</c:f>
              <c:strCache>
                <c:ptCount val="1"/>
                <c:pt idx="0">
                  <c:v>dilution 6</c:v>
                </c:pt>
              </c:strCache>
            </c:strRef>
          </c:tx>
          <c:xVal>
            <c:numRef>
              <c:f>comparison!$AL$4:$AL$39</c:f>
              <c:numCache>
                <c:formatCode>0.0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comparison!$AP$4:$AP$39</c:f>
              <c:numCache>
                <c:formatCode>0.000</c:formatCode>
                <c:ptCount val="36"/>
                <c:pt idx="0">
                  <c:v>72.048754115715198</c:v>
                </c:pt>
                <c:pt idx="1">
                  <c:v>71.401699839052526</c:v>
                </c:pt>
                <c:pt idx="2">
                  <c:v>70.013754182152454</c:v>
                </c:pt>
                <c:pt idx="3">
                  <c:v>69.968438365280051</c:v>
                </c:pt>
                <c:pt idx="4">
                  <c:v>74.518876413064532</c:v>
                </c:pt>
                <c:pt idx="5">
                  <c:v>87.939134298232375</c:v>
                </c:pt>
                <c:pt idx="6">
                  <c:v>119.15138153950956</c:v>
                </c:pt>
                <c:pt idx="7">
                  <c:v>146.63108516510619</c:v>
                </c:pt>
                <c:pt idx="8">
                  <c:v>143.58393761239461</c:v>
                </c:pt>
                <c:pt idx="9">
                  <c:v>124.37195464619451</c:v>
                </c:pt>
                <c:pt idx="10">
                  <c:v>117.91866801682754</c:v>
                </c:pt>
                <c:pt idx="11">
                  <c:v>104.76057880789915</c:v>
                </c:pt>
                <c:pt idx="12">
                  <c:v>101.78698962893412</c:v>
                </c:pt>
                <c:pt idx="13">
                  <c:v>101.30853110249527</c:v>
                </c:pt>
                <c:pt idx="14">
                  <c:v>97.916779162325525</c:v>
                </c:pt>
                <c:pt idx="15">
                  <c:v>95.411129545738447</c:v>
                </c:pt>
                <c:pt idx="16">
                  <c:v>93.757304140862246</c:v>
                </c:pt>
                <c:pt idx="17">
                  <c:v>91.464905271407716</c:v>
                </c:pt>
                <c:pt idx="18">
                  <c:v>88.865043144888048</c:v>
                </c:pt>
                <c:pt idx="19">
                  <c:v>85.885074505730771</c:v>
                </c:pt>
                <c:pt idx="20">
                  <c:v>86.0225277256163</c:v>
                </c:pt>
                <c:pt idx="21">
                  <c:v>86.999145036611907</c:v>
                </c:pt>
                <c:pt idx="22">
                  <c:v>89.241343712877963</c:v>
                </c:pt>
                <c:pt idx="23">
                  <c:v>96.779534450783146</c:v>
                </c:pt>
                <c:pt idx="24">
                  <c:v>112.72333259786578</c:v>
                </c:pt>
                <c:pt idx="25">
                  <c:v>132.4976744669666</c:v>
                </c:pt>
                <c:pt idx="26">
                  <c:v>147.6269026407343</c:v>
                </c:pt>
                <c:pt idx="27">
                  <c:v>152.44053238466435</c:v>
                </c:pt>
                <c:pt idx="28">
                  <c:v>154.06516108131515</c:v>
                </c:pt>
                <c:pt idx="29">
                  <c:v>153.96106345839846</c:v>
                </c:pt>
                <c:pt idx="30">
                  <c:v>161.54510718378577</c:v>
                </c:pt>
                <c:pt idx="31">
                  <c:v>176.15147951634367</c:v>
                </c:pt>
                <c:pt idx="32">
                  <c:v>174.5928337929823</c:v>
                </c:pt>
                <c:pt idx="33">
                  <c:v>170.98908690882823</c:v>
                </c:pt>
                <c:pt idx="34">
                  <c:v>165.46111871810052</c:v>
                </c:pt>
                <c:pt idx="35">
                  <c:v>157.48230647722843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82-4136-A2FE-9FEA0BCB9057}"/>
            </c:ext>
          </c:extLst>
        </c:ser>
        <c:ser>
          <c:idx val="1"/>
          <c:order val="3"/>
          <c:tx>
            <c:v>low concentrations</c:v>
          </c:tx>
          <c:xVal>
            <c:numRef>
              <c:f>comparison!$A$4:$A$39</c:f>
              <c:numCache>
                <c:formatCode>General</c:formatCode>
                <c:ptCount val="36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660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620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580</c:v>
                </c:pt>
                <c:pt idx="18">
                  <c:v>570</c:v>
                </c:pt>
                <c:pt idx="19">
                  <c:v>560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520</c:v>
                </c:pt>
                <c:pt idx="24">
                  <c:v>510</c:v>
                </c:pt>
                <c:pt idx="25">
                  <c:v>500</c:v>
                </c:pt>
                <c:pt idx="26">
                  <c:v>490</c:v>
                </c:pt>
                <c:pt idx="27">
                  <c:v>480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440</c:v>
                </c:pt>
                <c:pt idx="32">
                  <c:v>430</c:v>
                </c:pt>
                <c:pt idx="33">
                  <c:v>420</c:v>
                </c:pt>
                <c:pt idx="34">
                  <c:v>410</c:v>
                </c:pt>
                <c:pt idx="35">
                  <c:v>400</c:v>
                </c:pt>
              </c:numCache>
            </c:numRef>
          </c:xVal>
          <c:yVal>
            <c:numRef>
              <c:f>comparison!$D$4:$D$39</c:f>
              <c:numCache>
                <c:formatCode>General</c:formatCode>
                <c:ptCount val="36"/>
                <c:pt idx="0">
                  <c:v>32.744820717000025</c:v>
                </c:pt>
                <c:pt idx="1">
                  <c:v>33.440115891000033</c:v>
                </c:pt>
                <c:pt idx="2">
                  <c:v>34.229976669000031</c:v>
                </c:pt>
                <c:pt idx="3">
                  <c:v>35.342005860000029</c:v>
                </c:pt>
                <c:pt idx="4">
                  <c:v>36.707886495000032</c:v>
                </c:pt>
                <c:pt idx="5">
                  <c:v>38.517739953000032</c:v>
                </c:pt>
                <c:pt idx="6">
                  <c:v>39.330728682000036</c:v>
                </c:pt>
                <c:pt idx="7">
                  <c:v>34.624322733000028</c:v>
                </c:pt>
                <c:pt idx="8">
                  <c:v>31.024048167000025</c:v>
                </c:pt>
                <c:pt idx="9">
                  <c:v>29.565628512000025</c:v>
                </c:pt>
                <c:pt idx="10">
                  <c:v>30.194618433000024</c:v>
                </c:pt>
                <c:pt idx="11">
                  <c:v>30.857212449000027</c:v>
                </c:pt>
                <c:pt idx="12">
                  <c:v>31.907322888000028</c:v>
                </c:pt>
                <c:pt idx="13">
                  <c:v>32.28027154800003</c:v>
                </c:pt>
                <c:pt idx="14">
                  <c:v>32.707739274000033</c:v>
                </c:pt>
                <c:pt idx="15">
                  <c:v>33.32827667400003</c:v>
                </c:pt>
                <c:pt idx="16">
                  <c:v>33.84471608700003</c:v>
                </c:pt>
                <c:pt idx="17">
                  <c:v>34.367300688000029</c:v>
                </c:pt>
                <c:pt idx="18">
                  <c:v>34.955731461000035</c:v>
                </c:pt>
                <c:pt idx="19">
                  <c:v>35.80771748400003</c:v>
                </c:pt>
                <c:pt idx="20">
                  <c:v>36.622249188000033</c:v>
                </c:pt>
                <c:pt idx="21">
                  <c:v>37.440347049000032</c:v>
                </c:pt>
                <c:pt idx="22">
                  <c:v>38.308678149000031</c:v>
                </c:pt>
                <c:pt idx="23">
                  <c:v>39.195623166000033</c:v>
                </c:pt>
                <c:pt idx="24">
                  <c:v>39.56410281600003</c:v>
                </c:pt>
                <c:pt idx="25">
                  <c:v>38.919660654000033</c:v>
                </c:pt>
                <c:pt idx="26">
                  <c:v>37.556345736000033</c:v>
                </c:pt>
                <c:pt idx="27">
                  <c:v>36.725749893000035</c:v>
                </c:pt>
                <c:pt idx="28">
                  <c:v>36.373365903000035</c:v>
                </c:pt>
                <c:pt idx="29">
                  <c:v>36.395996700000033</c:v>
                </c:pt>
                <c:pt idx="30">
                  <c:v>36.365874909000034</c:v>
                </c:pt>
                <c:pt idx="31">
                  <c:v>34.426744926000026</c:v>
                </c:pt>
                <c:pt idx="32">
                  <c:v>33.095502678000031</c:v>
                </c:pt>
                <c:pt idx="33">
                  <c:v>32.87094533100003</c:v>
                </c:pt>
                <c:pt idx="34">
                  <c:v>32.628735573000029</c:v>
                </c:pt>
                <c:pt idx="35">
                  <c:v>33.166309743000028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582-4136-A2FE-9FEA0BCB9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998592"/>
        <c:axId val="234004864"/>
      </c:scatterChart>
      <c:valAx>
        <c:axId val="233998592"/>
        <c:scaling>
          <c:orientation val="minMax"/>
          <c:max val="750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Wavelength, </a:t>
                </a:r>
                <a:r>
                  <a:rPr lang="en-US" sz="1400">
                    <a:latin typeface="Symbol" pitchFamily="18" charset="2"/>
                  </a:rPr>
                  <a:t>l </a:t>
                </a: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(nm)</a:t>
                </a:r>
                <a:endParaRPr lang="en-US" sz="1400" baseline="-250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0.3691147608317854"/>
              <c:y val="0.94211073486473729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4004864"/>
        <c:crossesAt val="0.1"/>
        <c:crossBetween val="midCat"/>
      </c:valAx>
      <c:valAx>
        <c:axId val="2340048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Transport scattering cross-section (1-g)S</a:t>
                </a:r>
                <a:r>
                  <a:rPr lang="en-US" sz="1400" baseline="-25000"/>
                  <a:t>sca,</a:t>
                </a:r>
                <a:r>
                  <a:rPr lang="en-US" sz="1400" baseline="-25000">
                    <a:latin typeface="Symbol" pitchFamily="18" charset="2"/>
                  </a:rPr>
                  <a:t>l</a:t>
                </a:r>
                <a:r>
                  <a:rPr lang="en-US" sz="1400"/>
                  <a:t> (kg/m</a:t>
                </a:r>
                <a:r>
                  <a:rPr lang="en-US" sz="1400" baseline="30000"/>
                  <a:t>2</a:t>
                </a:r>
                <a:r>
                  <a:rPr lang="en-US" sz="1400"/>
                  <a:t>)</a:t>
                </a:r>
                <a:endParaRPr lang="en-US" sz="1400" baseline="-25000"/>
              </a:p>
            </c:rich>
          </c:tx>
          <c:layout>
            <c:manualLayout>
              <c:xMode val="edge"/>
              <c:yMode val="edge"/>
              <c:x val="1.6851918944943561E-3"/>
              <c:y val="0.1439227098350857"/>
            </c:manualLayout>
          </c:layout>
          <c:overlay val="0"/>
        </c:title>
        <c:numFmt formatCode="0" sourceLinked="0"/>
        <c:majorTickMark val="cross"/>
        <c:minorTickMark val="in"/>
        <c:tickLblPos val="nextTo"/>
        <c:spPr>
          <a:ln>
            <a:solidFill>
              <a:schemeClr val="tx1"/>
            </a:solidFill>
          </a:ln>
        </c:spPr>
        <c:crossAx val="233998592"/>
        <c:crosses val="autoZero"/>
        <c:crossBetween val="midCat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45138237812577148"/>
          <c:y val="9.172609969122425E-2"/>
          <c:w val="0.31526963309887507"/>
          <c:h val="0.16101207590569289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276225</xdr:colOff>
      <xdr:row>7</xdr:row>
      <xdr:rowOff>123825</xdr:rowOff>
    </xdr:from>
    <xdr:to>
      <xdr:col>14</xdr:col>
      <xdr:colOff>85725</xdr:colOff>
      <xdr:row>30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292554</xdr:colOff>
      <xdr:row>7</xdr:row>
      <xdr:rowOff>134711</xdr:rowOff>
    </xdr:from>
    <xdr:to>
      <xdr:col>21</xdr:col>
      <xdr:colOff>591911</xdr:colOff>
      <xdr:row>30</xdr:row>
      <xdr:rowOff>96611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0.47083</cdr:x>
      <cdr:y>0.04605</cdr:y>
    </cdr:from>
    <cdr:to>
      <cdr:x>0.90417</cdr:x>
      <cdr:y>0.1886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52650" y="200025"/>
          <a:ext cx="1981200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latin typeface="+mn-lt"/>
              <a:ea typeface="+mn-ea"/>
              <a:cs typeface="+mn-cs"/>
            </a:rPr>
            <a:t>Direct measurement</a:t>
          </a:r>
          <a:endParaRPr lang="en-US" sz="1100"/>
        </a:p>
        <a:p xmlns:a="http://schemas.openxmlformats.org/drawingml/2006/main">
          <a:r>
            <a:rPr lang="en-US" sz="1100" baseline="0"/>
            <a:t>Retrieved with quartz index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+mn-lt"/>
              <a:ea typeface="+mn-ea"/>
              <a:cs typeface="+mn-cs"/>
            </a:rPr>
            <a:t>Retrived with</a:t>
          </a:r>
          <a:r>
            <a:rPr lang="en-US" sz="1100" baseline="0">
              <a:latin typeface="+mn-lt"/>
              <a:ea typeface="+mn-ea"/>
              <a:cs typeface="+mn-cs"/>
            </a:rPr>
            <a:t> water index</a:t>
          </a:r>
          <a:endParaRPr lang="en-US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0.44375</cdr:x>
      <cdr:y>0.05044</cdr:y>
    </cdr:from>
    <cdr:to>
      <cdr:x>0.87708</cdr:x>
      <cdr:y>0.19298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28825" y="219075"/>
          <a:ext cx="1981200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latin typeface="Calibri"/>
            </a:rPr>
            <a:t>Direct measurement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latin typeface="Calibri"/>
              <a:ea typeface="+mn-ea"/>
              <a:cs typeface="+mn-cs"/>
            </a:rPr>
            <a:t>Retrieved with quartz index</a:t>
          </a:r>
          <a:endParaRPr lang="en-US" sz="1100"/>
        </a:p>
        <a:p xmlns:a="http://schemas.openxmlformats.org/drawingml/2006/main">
          <a:r>
            <a:rPr lang="en-US" sz="1100"/>
            <a:t>Retrived with</a:t>
          </a:r>
          <a:r>
            <a:rPr lang="en-US" sz="1100" baseline="0"/>
            <a:t> water index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403411</xdr:colOff>
      <xdr:row>0</xdr:row>
      <xdr:rowOff>11206</xdr:rowOff>
    </xdr:from>
    <xdr:to>
      <xdr:col>50</xdr:col>
      <xdr:colOff>78441</xdr:colOff>
      <xdr:row>24</xdr:row>
      <xdr:rowOff>10088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0</xdr:colOff>
      <xdr:row>0</xdr:row>
      <xdr:rowOff>0</xdr:rowOff>
    </xdr:from>
    <xdr:to>
      <xdr:col>59</xdr:col>
      <xdr:colOff>287352</xdr:colOff>
      <xdr:row>23</xdr:row>
      <xdr:rowOff>189382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5</xdr:row>
      <xdr:rowOff>19050</xdr:rowOff>
    </xdr:from>
    <xdr:to>
      <xdr:col>17</xdr:col>
      <xdr:colOff>189380</xdr:colOff>
      <xdr:row>30</xdr:row>
      <xdr:rowOff>17932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257175</xdr:colOff>
      <xdr:row>5</xdr:row>
      <xdr:rowOff>180975</xdr:rowOff>
    </xdr:from>
    <xdr:to>
      <xdr:col>9</xdr:col>
      <xdr:colOff>295275</xdr:colOff>
      <xdr:row>30</xdr:row>
      <xdr:rowOff>179857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800100</xdr:colOff>
      <xdr:row>6</xdr:row>
      <xdr:rowOff>133350</xdr:rowOff>
    </xdr:from>
    <xdr:to>
      <xdr:col>26</xdr:col>
      <xdr:colOff>398930</xdr:colOff>
      <xdr:row>31</xdr:row>
      <xdr:rowOff>132232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0</xdr:colOff>
      <xdr:row>6</xdr:row>
      <xdr:rowOff>0</xdr:rowOff>
    </xdr:from>
    <xdr:to>
      <xdr:col>37</xdr:col>
      <xdr:colOff>684680</xdr:colOff>
      <xdr:row>30</xdr:row>
      <xdr:rowOff>189382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76200</xdr:colOff>
      <xdr:row>40</xdr:row>
      <xdr:rowOff>57150</xdr:rowOff>
    </xdr:from>
    <xdr:to>
      <xdr:col>9</xdr:col>
      <xdr:colOff>114300</xdr:colOff>
      <xdr:row>65</xdr:row>
      <xdr:rowOff>56032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400050</xdr:colOff>
      <xdr:row>40</xdr:row>
      <xdr:rowOff>123825</xdr:rowOff>
    </xdr:from>
    <xdr:to>
      <xdr:col>16</xdr:col>
      <xdr:colOff>798980</xdr:colOff>
      <xdr:row>65</xdr:row>
      <xdr:rowOff>122707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504825</xdr:colOff>
      <xdr:row>40</xdr:row>
      <xdr:rowOff>0</xdr:rowOff>
    </xdr:from>
    <xdr:to>
      <xdr:col>28</xdr:col>
      <xdr:colOff>465605</xdr:colOff>
      <xdr:row>64</xdr:row>
      <xdr:rowOff>189382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x.doi.org/10.1016/j.ces.2016.02.03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22"/>
  <sheetViews>
    <sheetView tabSelected="1" workbookViewId="0">
      <selection activeCell="C5" sqref="C5"/>
    </sheetView>
  </sheetViews>
  <sheetFormatPr defaultColWidth="9.1328125" defaultRowHeight="14.25" x14ac:dyDescent="0.45"/>
  <cols>
    <col min="1" max="16384" width="9.1328125" style="17"/>
  </cols>
  <sheetData>
    <row r="1" spans="1:17" x14ac:dyDescent="0.45">
      <c r="A1" s="9" t="s">
        <v>85</v>
      </c>
    </row>
    <row r="2" spans="1:17" x14ac:dyDescent="0.45">
      <c r="A2" s="9" t="s">
        <v>73</v>
      </c>
    </row>
    <row r="3" spans="1:17" x14ac:dyDescent="0.45">
      <c r="A3" s="40" t="s">
        <v>86</v>
      </c>
      <c r="Q3"/>
    </row>
    <row r="4" spans="1:17" x14ac:dyDescent="0.45">
      <c r="A4" s="40"/>
      <c r="Q4"/>
    </row>
    <row r="5" spans="1:17" x14ac:dyDescent="0.45">
      <c r="A5" s="37" t="s">
        <v>71</v>
      </c>
      <c r="Q5"/>
    </row>
    <row r="6" spans="1:17" ht="15.4" x14ac:dyDescent="0.45">
      <c r="A6" s="12" t="s">
        <v>60</v>
      </c>
      <c r="Q6"/>
    </row>
    <row r="7" spans="1:17" ht="15.4" x14ac:dyDescent="0.45">
      <c r="A7" s="34" t="s">
        <v>57</v>
      </c>
    </row>
    <row r="8" spans="1:17" ht="15.4" x14ac:dyDescent="0.45">
      <c r="A8" s="34" t="s">
        <v>58</v>
      </c>
    </row>
    <row r="9" spans="1:17" ht="15.4" x14ac:dyDescent="0.45">
      <c r="A9" s="35" t="s">
        <v>65</v>
      </c>
    </row>
    <row r="10" spans="1:17" ht="15.4" x14ac:dyDescent="0.45">
      <c r="A10" s="35" t="s">
        <v>66</v>
      </c>
    </row>
    <row r="11" spans="1:17" ht="15.4" x14ac:dyDescent="0.45">
      <c r="A11" s="35" t="s">
        <v>67</v>
      </c>
    </row>
    <row r="12" spans="1:17" ht="15.4" x14ac:dyDescent="0.45">
      <c r="A12" s="35"/>
    </row>
    <row r="13" spans="1:17" ht="15" x14ac:dyDescent="0.45">
      <c r="A13" s="36" t="s">
        <v>72</v>
      </c>
    </row>
    <row r="14" spans="1:17" ht="15.4" x14ac:dyDescent="0.45">
      <c r="A14" s="34" t="s">
        <v>61</v>
      </c>
    </row>
    <row r="15" spans="1:17" ht="15.4" x14ac:dyDescent="0.45">
      <c r="A15" s="34" t="s">
        <v>62</v>
      </c>
    </row>
    <row r="16" spans="1:17" ht="15.4" x14ac:dyDescent="0.45">
      <c r="A16" s="35" t="s">
        <v>70</v>
      </c>
    </row>
    <row r="17" spans="1:1" ht="15.4" x14ac:dyDescent="0.45">
      <c r="A17" s="35" t="s">
        <v>68</v>
      </c>
    </row>
    <row r="18" spans="1:1" ht="15.4" x14ac:dyDescent="0.45">
      <c r="A18" s="35" t="s">
        <v>69</v>
      </c>
    </row>
    <row r="19" spans="1:1" ht="15.4" x14ac:dyDescent="0.45">
      <c r="A19" s="34" t="s">
        <v>63</v>
      </c>
    </row>
    <row r="20" spans="1:1" ht="15.4" x14ac:dyDescent="0.45">
      <c r="A20" s="34" t="s">
        <v>64</v>
      </c>
    </row>
    <row r="21" spans="1:1" ht="15.4" x14ac:dyDescent="0.45">
      <c r="A21" s="34" t="s">
        <v>59</v>
      </c>
    </row>
    <row r="22" spans="1:1" ht="15" x14ac:dyDescent="0.45">
      <c r="A22" s="33"/>
    </row>
  </sheetData>
  <hyperlinks>
    <hyperlink ref="A3" r:id="rId1" display="http://dx.doi.org/10.1016/j.ces.2016.02.0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405"/>
  <sheetViews>
    <sheetView workbookViewId="0">
      <selection activeCell="E5" sqref="E5"/>
    </sheetView>
  </sheetViews>
  <sheetFormatPr defaultColWidth="9.1328125" defaultRowHeight="14.25" x14ac:dyDescent="0.45"/>
  <cols>
    <col min="1" max="1" width="13.59765625" customWidth="1"/>
    <col min="2" max="3" width="12.59765625"/>
    <col min="4" max="4" width="13.1328125" customWidth="1"/>
    <col min="5" max="5" width="14.1328125" customWidth="1"/>
    <col min="6" max="6" width="13.3984375" customWidth="1"/>
    <col min="7" max="8" width="12.59765625"/>
    <col min="9" max="9" width="13.1328125" customWidth="1"/>
  </cols>
  <sheetData>
    <row r="1" spans="1:9" x14ac:dyDescent="0.45">
      <c r="A1" s="28" t="s">
        <v>56</v>
      </c>
    </row>
    <row r="2" spans="1:9" x14ac:dyDescent="0.45">
      <c r="A2" s="28"/>
    </row>
    <row r="3" spans="1:9" ht="15.75" x14ac:dyDescent="0.5">
      <c r="A3" s="29" t="s">
        <v>49</v>
      </c>
      <c r="B3" s="30">
        <v>4.9000000000000002E-2</v>
      </c>
      <c r="C3" s="31"/>
      <c r="D3" s="31"/>
      <c r="E3" s="31"/>
      <c r="F3" s="29" t="s">
        <v>49</v>
      </c>
      <c r="G3" s="30">
        <v>3.5000000000000003E-2</v>
      </c>
    </row>
    <row r="4" spans="1:9" ht="18" x14ac:dyDescent="0.45">
      <c r="A4" s="1" t="s">
        <v>50</v>
      </c>
      <c r="B4" s="1" t="s">
        <v>51</v>
      </c>
      <c r="C4" s="1" t="s">
        <v>52</v>
      </c>
      <c r="D4" s="1" t="s">
        <v>53</v>
      </c>
      <c r="E4" s="1" t="s">
        <v>83</v>
      </c>
      <c r="F4" s="1" t="s">
        <v>50</v>
      </c>
      <c r="G4" s="1" t="s">
        <v>51</v>
      </c>
      <c r="H4" s="1" t="s">
        <v>52</v>
      </c>
      <c r="I4" s="1" t="s">
        <v>53</v>
      </c>
    </row>
    <row r="5" spans="1:9" x14ac:dyDescent="0.45">
      <c r="A5">
        <v>750</v>
      </c>
      <c r="B5">
        <v>0</v>
      </c>
      <c r="C5">
        <v>1559.2771769999999</v>
      </c>
      <c r="D5" s="11">
        <f>B5+C5</f>
        <v>1559.2771769999999</v>
      </c>
      <c r="E5">
        <f>C5*(1-0.97)</f>
        <v>46.778315310000039</v>
      </c>
      <c r="F5">
        <v>750</v>
      </c>
      <c r="G5">
        <v>0</v>
      </c>
      <c r="H5">
        <v>1570.2007779999999</v>
      </c>
      <c r="I5" s="11">
        <f>G5+H5</f>
        <v>1570.2007779999999</v>
      </c>
    </row>
    <row r="6" spans="1:9" x14ac:dyDescent="0.45">
      <c r="A6">
        <v>749</v>
      </c>
      <c r="B6">
        <v>4.0790901999999997E-2</v>
      </c>
      <c r="C6">
        <v>1562.0340000000001</v>
      </c>
      <c r="D6" s="11">
        <f t="shared" ref="D6:D69" si="0">B6+C6</f>
        <v>1562.0747909020001</v>
      </c>
      <c r="E6">
        <f t="shared" ref="E6:E69" si="1">C6*(1-0.97)</f>
        <v>46.861020000000046</v>
      </c>
      <c r="F6">
        <v>749</v>
      </c>
      <c r="G6">
        <v>-2.2986966000000001E-2</v>
      </c>
      <c r="H6">
        <v>1572.5986479999999</v>
      </c>
      <c r="I6" s="11">
        <f t="shared" ref="I6:I69" si="2">G6+H6</f>
        <v>1572.5756610339999</v>
      </c>
    </row>
    <row r="7" spans="1:9" x14ac:dyDescent="0.45">
      <c r="A7">
        <v>748</v>
      </c>
      <c r="B7">
        <v>2.2514279840000002</v>
      </c>
      <c r="C7">
        <v>1564.9215529999999</v>
      </c>
      <c r="D7" s="11">
        <f t="shared" si="0"/>
        <v>1567.1729809839999</v>
      </c>
      <c r="E7">
        <f t="shared" si="1"/>
        <v>46.947646590000041</v>
      </c>
      <c r="F7">
        <v>748</v>
      </c>
      <c r="G7">
        <v>-1.1799195E-2</v>
      </c>
      <c r="H7">
        <v>1577.3785379999999</v>
      </c>
      <c r="I7" s="11">
        <f t="shared" si="2"/>
        <v>1577.3667388049998</v>
      </c>
    </row>
    <row r="8" spans="1:9" x14ac:dyDescent="0.45">
      <c r="A8">
        <v>747</v>
      </c>
      <c r="B8">
        <v>0.48816113100000003</v>
      </c>
      <c r="C8">
        <v>1567.807213</v>
      </c>
      <c r="D8" s="11">
        <f t="shared" si="0"/>
        <v>1568.295374131</v>
      </c>
      <c r="E8">
        <f t="shared" si="1"/>
        <v>47.03421639000004</v>
      </c>
      <c r="F8">
        <v>747</v>
      </c>
      <c r="G8">
        <v>-2.4089630259999999</v>
      </c>
      <c r="H8">
        <v>1581.046904</v>
      </c>
      <c r="I8" s="11">
        <f t="shared" si="2"/>
        <v>1578.637940974</v>
      </c>
    </row>
    <row r="9" spans="1:9" x14ac:dyDescent="0.45">
      <c r="A9">
        <v>746</v>
      </c>
      <c r="B9">
        <v>0.29939191199999998</v>
      </c>
      <c r="C9">
        <v>1571.226815</v>
      </c>
      <c r="D9" s="11">
        <f t="shared" si="0"/>
        <v>1571.5262069119999</v>
      </c>
      <c r="E9">
        <f t="shared" si="1"/>
        <v>47.136804450000042</v>
      </c>
      <c r="F9">
        <v>746</v>
      </c>
      <c r="G9">
        <v>-2.2434274350000001</v>
      </c>
      <c r="H9">
        <v>1584.590469</v>
      </c>
      <c r="I9" s="11">
        <f t="shared" si="2"/>
        <v>1582.3470415649999</v>
      </c>
    </row>
    <row r="10" spans="1:9" x14ac:dyDescent="0.45">
      <c r="A10">
        <v>745</v>
      </c>
      <c r="B10">
        <v>-0.53907615200000003</v>
      </c>
      <c r="C10">
        <v>1573.975813</v>
      </c>
      <c r="D10" s="11">
        <f t="shared" si="0"/>
        <v>1573.436736848</v>
      </c>
      <c r="E10">
        <f t="shared" si="1"/>
        <v>47.219274390000045</v>
      </c>
      <c r="F10">
        <v>745</v>
      </c>
      <c r="G10">
        <v>-3.4801571259999999</v>
      </c>
      <c r="H10">
        <v>1589.242066</v>
      </c>
      <c r="I10" s="11">
        <f t="shared" si="2"/>
        <v>1585.761908874</v>
      </c>
    </row>
    <row r="11" spans="1:9" x14ac:dyDescent="0.45">
      <c r="A11">
        <v>744</v>
      </c>
      <c r="B11">
        <v>1.4155111469999999</v>
      </c>
      <c r="C11">
        <v>1576.7978009999999</v>
      </c>
      <c r="D11" s="11">
        <f t="shared" si="0"/>
        <v>1578.2133121469999</v>
      </c>
      <c r="E11">
        <f t="shared" si="1"/>
        <v>47.303934030000043</v>
      </c>
      <c r="F11">
        <v>744</v>
      </c>
      <c r="G11">
        <v>-1.5868570129999999</v>
      </c>
      <c r="H11">
        <v>1591.010327</v>
      </c>
      <c r="I11" s="11">
        <f t="shared" si="2"/>
        <v>1589.4234699869999</v>
      </c>
    </row>
    <row r="12" spans="1:9" x14ac:dyDescent="0.45">
      <c r="A12">
        <v>743</v>
      </c>
      <c r="B12">
        <v>0.62001660199999997</v>
      </c>
      <c r="C12">
        <v>1580.6655699999999</v>
      </c>
      <c r="D12" s="11">
        <f t="shared" si="0"/>
        <v>1581.285586602</v>
      </c>
      <c r="E12">
        <f t="shared" si="1"/>
        <v>47.419967100000036</v>
      </c>
      <c r="F12">
        <v>743</v>
      </c>
      <c r="G12">
        <v>-0.88961817099999996</v>
      </c>
      <c r="H12">
        <v>1593.501765</v>
      </c>
      <c r="I12" s="11">
        <f t="shared" si="2"/>
        <v>1592.612146829</v>
      </c>
    </row>
    <row r="13" spans="1:9" x14ac:dyDescent="0.45">
      <c r="A13">
        <v>742</v>
      </c>
      <c r="B13">
        <v>-0.82147179999999997</v>
      </c>
      <c r="C13">
        <v>1583.7866690000001</v>
      </c>
      <c r="D13" s="11">
        <f t="shared" si="0"/>
        <v>1582.9651972000001</v>
      </c>
      <c r="E13">
        <f t="shared" si="1"/>
        <v>47.513600070000045</v>
      </c>
      <c r="F13">
        <v>742</v>
      </c>
      <c r="G13">
        <v>-1.8959938620000001</v>
      </c>
      <c r="H13">
        <v>1598.004711</v>
      </c>
      <c r="I13" s="11">
        <f t="shared" si="2"/>
        <v>1596.108717138</v>
      </c>
    </row>
    <row r="14" spans="1:9" x14ac:dyDescent="0.45">
      <c r="A14">
        <v>741</v>
      </c>
      <c r="B14">
        <v>1.5943433760000001</v>
      </c>
      <c r="C14">
        <v>1586.949593</v>
      </c>
      <c r="D14" s="11">
        <f t="shared" si="0"/>
        <v>1588.5439363760001</v>
      </c>
      <c r="E14">
        <f t="shared" si="1"/>
        <v>47.608487790000041</v>
      </c>
      <c r="F14">
        <v>741</v>
      </c>
      <c r="G14">
        <v>0.33480788</v>
      </c>
      <c r="H14">
        <v>1600.9786449999999</v>
      </c>
      <c r="I14" s="11">
        <f t="shared" si="2"/>
        <v>1601.3134528799999</v>
      </c>
    </row>
    <row r="15" spans="1:9" x14ac:dyDescent="0.45">
      <c r="A15">
        <v>740</v>
      </c>
      <c r="B15">
        <v>-0.98109793000000001</v>
      </c>
      <c r="C15">
        <v>1592.386471</v>
      </c>
      <c r="D15" s="11">
        <f t="shared" si="0"/>
        <v>1591.40537307</v>
      </c>
      <c r="E15">
        <f t="shared" si="1"/>
        <v>47.771594130000047</v>
      </c>
      <c r="F15">
        <v>740</v>
      </c>
      <c r="G15">
        <v>0.82164917699999995</v>
      </c>
      <c r="H15">
        <v>1604.4741019999999</v>
      </c>
      <c r="I15" s="11">
        <f t="shared" si="2"/>
        <v>1605.2957511769998</v>
      </c>
    </row>
    <row r="16" spans="1:9" x14ac:dyDescent="0.45">
      <c r="A16">
        <v>739</v>
      </c>
      <c r="B16">
        <v>-1.382937876</v>
      </c>
      <c r="C16">
        <v>1596.730957</v>
      </c>
      <c r="D16" s="11">
        <f t="shared" si="0"/>
        <v>1595.3480191240001</v>
      </c>
      <c r="E16">
        <f t="shared" si="1"/>
        <v>47.901928710000043</v>
      </c>
      <c r="F16">
        <v>739</v>
      </c>
      <c r="G16">
        <v>-2.9732184799999999</v>
      </c>
      <c r="H16">
        <v>1609.3316560000001</v>
      </c>
      <c r="I16" s="11">
        <f t="shared" si="2"/>
        <v>1606.3584375200001</v>
      </c>
    </row>
    <row r="17" spans="1:9" x14ac:dyDescent="0.45">
      <c r="A17">
        <v>738</v>
      </c>
      <c r="B17">
        <v>2.5978927989999998</v>
      </c>
      <c r="C17">
        <v>1597.6802190000001</v>
      </c>
      <c r="D17" s="11">
        <f t="shared" si="0"/>
        <v>1600.278111799</v>
      </c>
      <c r="E17">
        <f t="shared" si="1"/>
        <v>47.930406570000045</v>
      </c>
      <c r="F17">
        <v>738</v>
      </c>
      <c r="G17">
        <v>2.53187981</v>
      </c>
      <c r="H17">
        <v>1611.363231</v>
      </c>
      <c r="I17" s="11">
        <f t="shared" si="2"/>
        <v>1613.89511081</v>
      </c>
    </row>
    <row r="18" spans="1:9" x14ac:dyDescent="0.45">
      <c r="A18">
        <v>737</v>
      </c>
      <c r="B18">
        <v>-0.45125833100000001</v>
      </c>
      <c r="C18">
        <v>1602.9084419999999</v>
      </c>
      <c r="D18" s="11">
        <f t="shared" si="0"/>
        <v>1602.457183669</v>
      </c>
      <c r="E18">
        <f t="shared" si="1"/>
        <v>48.08725326000004</v>
      </c>
      <c r="F18">
        <v>737</v>
      </c>
      <c r="G18">
        <v>-0.65866250400000004</v>
      </c>
      <c r="H18">
        <v>1615.468128</v>
      </c>
      <c r="I18" s="11">
        <f t="shared" si="2"/>
        <v>1614.809465496</v>
      </c>
    </row>
    <row r="19" spans="1:9" x14ac:dyDescent="0.45">
      <c r="A19">
        <v>736</v>
      </c>
      <c r="B19">
        <v>3.8570884830000001</v>
      </c>
      <c r="C19">
        <v>1604.546315</v>
      </c>
      <c r="D19" s="11">
        <f t="shared" si="0"/>
        <v>1608.4034034830001</v>
      </c>
      <c r="E19">
        <f t="shared" si="1"/>
        <v>48.136389450000046</v>
      </c>
      <c r="F19">
        <v>736</v>
      </c>
      <c r="G19">
        <v>2.9212693600000001</v>
      </c>
      <c r="H19">
        <v>1618.8249470000001</v>
      </c>
      <c r="I19" s="11">
        <f t="shared" si="2"/>
        <v>1621.7462163600001</v>
      </c>
    </row>
    <row r="20" spans="1:9" x14ac:dyDescent="0.45">
      <c r="A20">
        <v>735</v>
      </c>
      <c r="B20">
        <v>-4.0188242999999998E-2</v>
      </c>
      <c r="C20">
        <v>1610.500227</v>
      </c>
      <c r="D20" s="11">
        <f t="shared" si="0"/>
        <v>1610.4600387569999</v>
      </c>
      <c r="E20">
        <f t="shared" si="1"/>
        <v>48.315006810000042</v>
      </c>
      <c r="F20">
        <v>735</v>
      </c>
      <c r="G20">
        <v>-2.9398827980000002</v>
      </c>
      <c r="H20">
        <v>1626.0257509999999</v>
      </c>
      <c r="I20" s="11">
        <f t="shared" si="2"/>
        <v>1623.0858682019998</v>
      </c>
    </row>
    <row r="21" spans="1:9" x14ac:dyDescent="0.45">
      <c r="A21">
        <v>734</v>
      </c>
      <c r="B21">
        <v>-0.72743831599999997</v>
      </c>
      <c r="C21">
        <v>1615.2942880000001</v>
      </c>
      <c r="D21" s="11">
        <f t="shared" si="0"/>
        <v>1614.5668496840001</v>
      </c>
      <c r="E21">
        <f t="shared" si="1"/>
        <v>48.458828640000043</v>
      </c>
      <c r="F21">
        <v>734</v>
      </c>
      <c r="G21">
        <v>-1.373797717</v>
      </c>
      <c r="H21">
        <v>1629.3000139999999</v>
      </c>
      <c r="I21" s="11">
        <f t="shared" si="2"/>
        <v>1627.926216283</v>
      </c>
    </row>
    <row r="22" spans="1:9" x14ac:dyDescent="0.45">
      <c r="A22">
        <v>733</v>
      </c>
      <c r="B22">
        <v>1.4584792339999999</v>
      </c>
      <c r="C22">
        <v>1618.2218290000001</v>
      </c>
      <c r="D22" s="11">
        <f t="shared" si="0"/>
        <v>1619.680308234</v>
      </c>
      <c r="E22">
        <f t="shared" si="1"/>
        <v>48.546654870000047</v>
      </c>
      <c r="F22">
        <v>733</v>
      </c>
      <c r="G22">
        <v>1.402347094</v>
      </c>
      <c r="H22">
        <v>1632.0084810000001</v>
      </c>
      <c r="I22" s="11">
        <f t="shared" si="2"/>
        <v>1633.4108280940002</v>
      </c>
    </row>
    <row r="23" spans="1:9" x14ac:dyDescent="0.45">
      <c r="A23">
        <v>732</v>
      </c>
      <c r="B23">
        <v>1.9132681069999999</v>
      </c>
      <c r="C23">
        <v>1623.2701079999999</v>
      </c>
      <c r="D23" s="11">
        <f t="shared" si="0"/>
        <v>1625.183376107</v>
      </c>
      <c r="E23">
        <f t="shared" si="1"/>
        <v>48.698103240000044</v>
      </c>
      <c r="F23">
        <v>732</v>
      </c>
      <c r="G23">
        <v>1.5044791179999999</v>
      </c>
      <c r="H23">
        <v>1636.6356860000001</v>
      </c>
      <c r="I23" s="11">
        <f t="shared" si="2"/>
        <v>1638.1401651180001</v>
      </c>
    </row>
    <row r="24" spans="1:9" x14ac:dyDescent="0.45">
      <c r="A24">
        <v>731</v>
      </c>
      <c r="B24">
        <v>3.880927228</v>
      </c>
      <c r="C24">
        <v>1626.3616629999999</v>
      </c>
      <c r="D24" s="11">
        <f t="shared" si="0"/>
        <v>1630.2425902279999</v>
      </c>
      <c r="E24">
        <f t="shared" si="1"/>
        <v>48.79084989000004</v>
      </c>
      <c r="F24">
        <v>731</v>
      </c>
      <c r="G24">
        <v>4.9559225839999996</v>
      </c>
      <c r="H24">
        <v>1639.675628</v>
      </c>
      <c r="I24" s="11">
        <f t="shared" si="2"/>
        <v>1644.631550584</v>
      </c>
    </row>
    <row r="25" spans="1:9" x14ac:dyDescent="0.45">
      <c r="A25">
        <v>730</v>
      </c>
      <c r="B25">
        <v>3.4026486600000001</v>
      </c>
      <c r="C25">
        <v>1629.998889</v>
      </c>
      <c r="D25" s="11">
        <f t="shared" si="0"/>
        <v>1633.40153766</v>
      </c>
      <c r="E25">
        <f t="shared" si="1"/>
        <v>48.89996667000004</v>
      </c>
      <c r="F25">
        <v>730</v>
      </c>
      <c r="G25">
        <v>3.322503448</v>
      </c>
      <c r="H25">
        <v>1643.7085520000001</v>
      </c>
      <c r="I25" s="11">
        <f t="shared" si="2"/>
        <v>1647.031055448</v>
      </c>
    </row>
    <row r="26" spans="1:9" x14ac:dyDescent="0.45">
      <c r="A26">
        <v>729</v>
      </c>
      <c r="B26">
        <v>3.8863968560000002</v>
      </c>
      <c r="C26">
        <v>1635.822124</v>
      </c>
      <c r="D26" s="11">
        <f t="shared" si="0"/>
        <v>1639.708520856</v>
      </c>
      <c r="E26">
        <f t="shared" si="1"/>
        <v>49.074663720000046</v>
      </c>
      <c r="F26">
        <v>729</v>
      </c>
      <c r="G26">
        <v>3.7255626579999999</v>
      </c>
      <c r="H26">
        <v>1649.7165500000001</v>
      </c>
      <c r="I26" s="11">
        <f t="shared" si="2"/>
        <v>1653.442112658</v>
      </c>
    </row>
    <row r="27" spans="1:9" x14ac:dyDescent="0.45">
      <c r="A27">
        <v>728</v>
      </c>
      <c r="B27">
        <v>4.4983192790000004</v>
      </c>
      <c r="C27">
        <v>1640.2634780000001</v>
      </c>
      <c r="D27" s="11">
        <f t="shared" si="0"/>
        <v>1644.7617972790001</v>
      </c>
      <c r="E27">
        <f t="shared" si="1"/>
        <v>49.207904340000049</v>
      </c>
      <c r="F27">
        <v>728</v>
      </c>
      <c r="G27">
        <v>3.060641832</v>
      </c>
      <c r="H27">
        <v>1654.0007169999999</v>
      </c>
      <c r="I27" s="11">
        <f t="shared" si="2"/>
        <v>1657.061358832</v>
      </c>
    </row>
    <row r="28" spans="1:9" x14ac:dyDescent="0.45">
      <c r="A28">
        <v>727</v>
      </c>
      <c r="B28">
        <v>3.5965988979999999</v>
      </c>
      <c r="C28">
        <v>1645.4411480000001</v>
      </c>
      <c r="D28" s="11">
        <f t="shared" si="0"/>
        <v>1649.037746898</v>
      </c>
      <c r="E28">
        <f t="shared" si="1"/>
        <v>49.363234440000049</v>
      </c>
      <c r="F28">
        <v>727</v>
      </c>
      <c r="G28">
        <v>1.089656481</v>
      </c>
      <c r="H28">
        <v>1660.851459</v>
      </c>
      <c r="I28" s="11">
        <f t="shared" si="2"/>
        <v>1661.941115481</v>
      </c>
    </row>
    <row r="29" spans="1:9" x14ac:dyDescent="0.45">
      <c r="A29">
        <v>726</v>
      </c>
      <c r="B29">
        <v>4.7989610459999996</v>
      </c>
      <c r="C29">
        <v>1649.6528029999999</v>
      </c>
      <c r="D29" s="11">
        <f t="shared" si="0"/>
        <v>1654.4517640459999</v>
      </c>
      <c r="E29">
        <f t="shared" si="1"/>
        <v>49.489584090000044</v>
      </c>
      <c r="F29">
        <v>726</v>
      </c>
      <c r="G29">
        <v>3.1659412050000002</v>
      </c>
      <c r="H29">
        <v>1663.8625770000001</v>
      </c>
      <c r="I29" s="11">
        <f t="shared" si="2"/>
        <v>1667.0285182050002</v>
      </c>
    </row>
    <row r="30" spans="1:9" x14ac:dyDescent="0.45">
      <c r="A30">
        <v>725</v>
      </c>
      <c r="B30">
        <v>3.0555843249999999</v>
      </c>
      <c r="C30">
        <v>1656.354767</v>
      </c>
      <c r="D30" s="11">
        <f t="shared" si="0"/>
        <v>1659.410351325</v>
      </c>
      <c r="E30">
        <f t="shared" si="1"/>
        <v>49.690643010000045</v>
      </c>
      <c r="F30">
        <v>725</v>
      </c>
      <c r="G30">
        <v>2.565221797</v>
      </c>
      <c r="H30">
        <v>1669.6837989999999</v>
      </c>
      <c r="I30" s="11">
        <f t="shared" si="2"/>
        <v>1672.249020797</v>
      </c>
    </row>
    <row r="31" spans="1:9" x14ac:dyDescent="0.45">
      <c r="A31">
        <v>724</v>
      </c>
      <c r="B31">
        <v>5.3526539900000003</v>
      </c>
      <c r="C31">
        <v>1661.186275</v>
      </c>
      <c r="D31" s="11">
        <f t="shared" si="0"/>
        <v>1666.5389289899999</v>
      </c>
      <c r="E31">
        <f t="shared" si="1"/>
        <v>49.835588250000043</v>
      </c>
      <c r="F31">
        <v>724</v>
      </c>
      <c r="G31">
        <v>5.229277315</v>
      </c>
      <c r="H31">
        <v>1673.920294</v>
      </c>
      <c r="I31" s="11">
        <f t="shared" si="2"/>
        <v>1679.149571315</v>
      </c>
    </row>
    <row r="32" spans="1:9" x14ac:dyDescent="0.45">
      <c r="A32">
        <v>723</v>
      </c>
      <c r="B32">
        <v>7.7702896619999997</v>
      </c>
      <c r="C32">
        <v>1665.488697</v>
      </c>
      <c r="D32" s="11">
        <f t="shared" si="0"/>
        <v>1673.2589866620001</v>
      </c>
      <c r="E32">
        <f t="shared" si="1"/>
        <v>49.964660910000042</v>
      </c>
      <c r="F32">
        <v>723</v>
      </c>
      <c r="G32">
        <v>7.0120095390000001</v>
      </c>
      <c r="H32">
        <v>1680.0564609999999</v>
      </c>
      <c r="I32" s="11">
        <f t="shared" si="2"/>
        <v>1687.0684705389999</v>
      </c>
    </row>
    <row r="33" spans="1:9" x14ac:dyDescent="0.45">
      <c r="A33">
        <v>722</v>
      </c>
      <c r="B33">
        <v>7.103755112</v>
      </c>
      <c r="C33">
        <v>1670.2641719999999</v>
      </c>
      <c r="D33" s="11">
        <f t="shared" si="0"/>
        <v>1677.367927112</v>
      </c>
      <c r="E33">
        <f t="shared" si="1"/>
        <v>50.107925160000043</v>
      </c>
      <c r="F33">
        <v>722</v>
      </c>
      <c r="G33">
        <v>5.9591165960000003</v>
      </c>
      <c r="H33">
        <v>1685.4272000000001</v>
      </c>
      <c r="I33" s="11">
        <f t="shared" si="2"/>
        <v>1691.3863165960001</v>
      </c>
    </row>
    <row r="34" spans="1:9" x14ac:dyDescent="0.45">
      <c r="A34">
        <v>721</v>
      </c>
      <c r="B34">
        <v>7.9597003480000001</v>
      </c>
      <c r="C34">
        <v>1677.418643</v>
      </c>
      <c r="D34" s="11">
        <f t="shared" si="0"/>
        <v>1685.378343348</v>
      </c>
      <c r="E34">
        <f t="shared" si="1"/>
        <v>50.322559290000044</v>
      </c>
      <c r="F34">
        <v>721</v>
      </c>
      <c r="G34">
        <v>6.7382703749999999</v>
      </c>
      <c r="H34">
        <v>1691.645008</v>
      </c>
      <c r="I34" s="11">
        <f t="shared" si="2"/>
        <v>1698.3832783749999</v>
      </c>
    </row>
    <row r="35" spans="1:9" x14ac:dyDescent="0.45">
      <c r="A35">
        <v>720</v>
      </c>
      <c r="B35">
        <v>8.4717655749999992</v>
      </c>
      <c r="C35">
        <v>1682.9526599999999</v>
      </c>
      <c r="D35" s="11">
        <f t="shared" si="0"/>
        <v>1691.424425575</v>
      </c>
      <c r="E35">
        <f t="shared" si="1"/>
        <v>50.488579800000039</v>
      </c>
      <c r="F35">
        <v>720</v>
      </c>
      <c r="G35">
        <v>7.2181623330000004</v>
      </c>
      <c r="H35">
        <v>1696.0443210000001</v>
      </c>
      <c r="I35" s="11">
        <f t="shared" si="2"/>
        <v>1703.2624833330001</v>
      </c>
    </row>
    <row r="36" spans="1:9" x14ac:dyDescent="0.45">
      <c r="A36">
        <v>719</v>
      </c>
      <c r="B36">
        <v>10.45056746</v>
      </c>
      <c r="C36">
        <v>1688.4638870000001</v>
      </c>
      <c r="D36" s="11">
        <f t="shared" si="0"/>
        <v>1698.9144544600001</v>
      </c>
      <c r="E36">
        <f t="shared" si="1"/>
        <v>50.653916610000046</v>
      </c>
      <c r="F36">
        <v>719</v>
      </c>
      <c r="G36">
        <v>8.8564028280000002</v>
      </c>
      <c r="H36">
        <v>1702.291205</v>
      </c>
      <c r="I36" s="11">
        <f t="shared" si="2"/>
        <v>1711.147607828</v>
      </c>
    </row>
    <row r="37" spans="1:9" x14ac:dyDescent="0.45">
      <c r="A37">
        <v>718</v>
      </c>
      <c r="B37">
        <v>8.3081728439999996</v>
      </c>
      <c r="C37">
        <v>1695.887847</v>
      </c>
      <c r="D37" s="11">
        <f t="shared" si="0"/>
        <v>1704.1960198439999</v>
      </c>
      <c r="E37">
        <f t="shared" si="1"/>
        <v>50.876635410000041</v>
      </c>
      <c r="F37">
        <v>718</v>
      </c>
      <c r="G37">
        <v>9.8320261490000007</v>
      </c>
      <c r="H37">
        <v>1708.570399</v>
      </c>
      <c r="I37" s="11">
        <f t="shared" si="2"/>
        <v>1718.402425149</v>
      </c>
    </row>
    <row r="38" spans="1:9" x14ac:dyDescent="0.45">
      <c r="A38">
        <v>717</v>
      </c>
      <c r="B38">
        <v>13.395687540000001</v>
      </c>
      <c r="C38">
        <v>1699.43938</v>
      </c>
      <c r="D38" s="11">
        <f t="shared" si="0"/>
        <v>1712.83506754</v>
      </c>
      <c r="E38">
        <f t="shared" si="1"/>
        <v>50.983181400000049</v>
      </c>
      <c r="F38">
        <v>717</v>
      </c>
      <c r="G38">
        <v>13.38013465</v>
      </c>
      <c r="H38">
        <v>1712.6136770000001</v>
      </c>
      <c r="I38" s="11">
        <f t="shared" si="2"/>
        <v>1725.99381165</v>
      </c>
    </row>
    <row r="39" spans="1:9" x14ac:dyDescent="0.45">
      <c r="A39">
        <v>716</v>
      </c>
      <c r="B39">
        <v>13.469889070000001</v>
      </c>
      <c r="C39">
        <v>1706.7091330000001</v>
      </c>
      <c r="D39" s="11">
        <f t="shared" si="0"/>
        <v>1720.17902207</v>
      </c>
      <c r="E39">
        <f t="shared" si="1"/>
        <v>51.201273990000047</v>
      </c>
      <c r="F39">
        <v>716</v>
      </c>
      <c r="G39">
        <v>13.217644529999999</v>
      </c>
      <c r="H39">
        <v>1719.9740039999999</v>
      </c>
      <c r="I39" s="11">
        <f t="shared" si="2"/>
        <v>1733.1916485299998</v>
      </c>
    </row>
    <row r="40" spans="1:9" x14ac:dyDescent="0.45">
      <c r="A40">
        <v>715</v>
      </c>
      <c r="B40">
        <v>14.742973729999999</v>
      </c>
      <c r="C40">
        <v>1712.8576330000001</v>
      </c>
      <c r="D40" s="11">
        <f t="shared" si="0"/>
        <v>1727.60060673</v>
      </c>
      <c r="E40">
        <f t="shared" si="1"/>
        <v>51.385728990000047</v>
      </c>
      <c r="F40">
        <v>715</v>
      </c>
      <c r="G40">
        <v>14.058855380000001</v>
      </c>
      <c r="H40">
        <v>1726.5350699999999</v>
      </c>
      <c r="I40" s="11">
        <f t="shared" si="2"/>
        <v>1740.59392538</v>
      </c>
    </row>
    <row r="41" spans="1:9" x14ac:dyDescent="0.45">
      <c r="A41">
        <v>714</v>
      </c>
      <c r="B41">
        <v>17.189842729999999</v>
      </c>
      <c r="C41">
        <v>1719.580492</v>
      </c>
      <c r="D41" s="11">
        <f t="shared" si="0"/>
        <v>1736.7703347300001</v>
      </c>
      <c r="E41">
        <f t="shared" si="1"/>
        <v>51.587414760000044</v>
      </c>
      <c r="F41">
        <v>714</v>
      </c>
      <c r="G41">
        <v>16.307859789999998</v>
      </c>
      <c r="H41">
        <v>1732.869535</v>
      </c>
      <c r="I41" s="11">
        <f t="shared" si="2"/>
        <v>1749.1773947900001</v>
      </c>
    </row>
    <row r="42" spans="1:9" x14ac:dyDescent="0.45">
      <c r="A42">
        <v>713</v>
      </c>
      <c r="B42">
        <v>17.909195870000001</v>
      </c>
      <c r="C42">
        <v>1727.5539120000001</v>
      </c>
      <c r="D42" s="11">
        <f t="shared" si="0"/>
        <v>1745.4631078700002</v>
      </c>
      <c r="E42">
        <f t="shared" si="1"/>
        <v>51.82661736000005</v>
      </c>
      <c r="F42">
        <v>713</v>
      </c>
      <c r="G42">
        <v>19.063669539999999</v>
      </c>
      <c r="H42">
        <v>1740.0026290000001</v>
      </c>
      <c r="I42" s="11">
        <f t="shared" si="2"/>
        <v>1759.0662985400002</v>
      </c>
    </row>
    <row r="43" spans="1:9" x14ac:dyDescent="0.45">
      <c r="A43">
        <v>712</v>
      </c>
      <c r="B43">
        <v>21.269959929999999</v>
      </c>
      <c r="C43">
        <v>1733.6461790000001</v>
      </c>
      <c r="D43" s="11">
        <f t="shared" si="0"/>
        <v>1754.91613893</v>
      </c>
      <c r="E43">
        <f t="shared" si="1"/>
        <v>52.009385370000047</v>
      </c>
      <c r="F43">
        <v>712</v>
      </c>
      <c r="G43">
        <v>21.162359389999999</v>
      </c>
      <c r="H43">
        <v>1747.5784659999999</v>
      </c>
      <c r="I43" s="11">
        <f t="shared" si="2"/>
        <v>1768.7408253899998</v>
      </c>
    </row>
    <row r="44" spans="1:9" x14ac:dyDescent="0.45">
      <c r="A44">
        <v>711</v>
      </c>
      <c r="B44">
        <v>23.595564679999999</v>
      </c>
      <c r="C44">
        <v>1740.7688250000001</v>
      </c>
      <c r="D44" s="11">
        <f t="shared" si="0"/>
        <v>1764.3643896800002</v>
      </c>
      <c r="E44">
        <f t="shared" si="1"/>
        <v>52.223064750000049</v>
      </c>
      <c r="F44">
        <v>711</v>
      </c>
      <c r="G44">
        <v>22.833235760000001</v>
      </c>
      <c r="H44">
        <v>1753.5955759999999</v>
      </c>
      <c r="I44" s="11">
        <f t="shared" si="2"/>
        <v>1776.4288117599999</v>
      </c>
    </row>
    <row r="45" spans="1:9" x14ac:dyDescent="0.45">
      <c r="A45">
        <v>710</v>
      </c>
      <c r="B45">
        <v>27.77427428</v>
      </c>
      <c r="C45">
        <v>1747.9945949999999</v>
      </c>
      <c r="D45" s="11">
        <f t="shared" si="0"/>
        <v>1775.76886928</v>
      </c>
      <c r="E45">
        <f t="shared" si="1"/>
        <v>52.439837850000046</v>
      </c>
      <c r="F45">
        <v>710</v>
      </c>
      <c r="G45">
        <v>25.985790160000001</v>
      </c>
      <c r="H45">
        <v>1762.1985990000001</v>
      </c>
      <c r="I45" s="11">
        <f t="shared" si="2"/>
        <v>1788.1843891600001</v>
      </c>
    </row>
    <row r="46" spans="1:9" x14ac:dyDescent="0.45">
      <c r="A46">
        <v>709</v>
      </c>
      <c r="B46">
        <v>29.636412440000001</v>
      </c>
      <c r="C46">
        <v>1756.5812149999999</v>
      </c>
      <c r="D46" s="11">
        <f t="shared" si="0"/>
        <v>1786.2176274399999</v>
      </c>
      <c r="E46">
        <f t="shared" si="1"/>
        <v>52.697436450000048</v>
      </c>
      <c r="F46">
        <v>709</v>
      </c>
      <c r="G46">
        <v>30.829391680000001</v>
      </c>
      <c r="H46">
        <v>1768.920398</v>
      </c>
      <c r="I46" s="11">
        <f t="shared" si="2"/>
        <v>1799.74978968</v>
      </c>
    </row>
    <row r="47" spans="1:9" x14ac:dyDescent="0.45">
      <c r="A47">
        <v>708</v>
      </c>
      <c r="B47">
        <v>34.148064959999999</v>
      </c>
      <c r="C47">
        <v>1764.0146239999999</v>
      </c>
      <c r="D47" s="11">
        <f t="shared" si="0"/>
        <v>1798.16268896</v>
      </c>
      <c r="E47">
        <f t="shared" si="1"/>
        <v>52.920438720000043</v>
      </c>
      <c r="F47">
        <v>708</v>
      </c>
      <c r="G47">
        <v>34.891694989999998</v>
      </c>
      <c r="H47">
        <v>1776.646299</v>
      </c>
      <c r="I47" s="11">
        <f t="shared" si="2"/>
        <v>1811.5379939899999</v>
      </c>
    </row>
    <row r="48" spans="1:9" x14ac:dyDescent="0.45">
      <c r="A48">
        <v>707</v>
      </c>
      <c r="B48">
        <v>38.00465947</v>
      </c>
      <c r="C48">
        <v>1772.1233790000001</v>
      </c>
      <c r="D48" s="11">
        <f t="shared" si="0"/>
        <v>1810.1280384700001</v>
      </c>
      <c r="E48">
        <f t="shared" si="1"/>
        <v>53.163701370000048</v>
      </c>
      <c r="F48">
        <v>707</v>
      </c>
      <c r="G48">
        <v>38.985120590000001</v>
      </c>
      <c r="H48">
        <v>1783.7695209999999</v>
      </c>
      <c r="I48" s="11">
        <f t="shared" si="2"/>
        <v>1822.7546415899999</v>
      </c>
    </row>
    <row r="49" spans="1:9" x14ac:dyDescent="0.45">
      <c r="A49">
        <v>706</v>
      </c>
      <c r="B49">
        <v>42.827406349999997</v>
      </c>
      <c r="C49">
        <v>1779.5922639999999</v>
      </c>
      <c r="D49" s="11">
        <f t="shared" si="0"/>
        <v>1822.4196703499999</v>
      </c>
      <c r="E49">
        <f t="shared" si="1"/>
        <v>53.387767920000044</v>
      </c>
      <c r="F49">
        <v>706</v>
      </c>
      <c r="G49">
        <v>42.066811459999997</v>
      </c>
      <c r="H49">
        <v>1792.577597</v>
      </c>
      <c r="I49" s="11">
        <f t="shared" si="2"/>
        <v>1834.64440846</v>
      </c>
    </row>
    <row r="50" spans="1:9" x14ac:dyDescent="0.45">
      <c r="A50">
        <v>705</v>
      </c>
      <c r="B50">
        <v>46.556786979999998</v>
      </c>
      <c r="C50">
        <v>1789.5050659999999</v>
      </c>
      <c r="D50" s="11">
        <f t="shared" si="0"/>
        <v>1836.0618529799999</v>
      </c>
      <c r="E50">
        <f t="shared" si="1"/>
        <v>53.685151980000043</v>
      </c>
      <c r="F50">
        <v>705</v>
      </c>
      <c r="G50">
        <v>48.775151960000002</v>
      </c>
      <c r="H50">
        <v>1800.9058199999999</v>
      </c>
      <c r="I50" s="11">
        <f t="shared" si="2"/>
        <v>1849.6809719599999</v>
      </c>
    </row>
    <row r="51" spans="1:9" x14ac:dyDescent="0.45">
      <c r="A51">
        <v>704</v>
      </c>
      <c r="B51">
        <v>53.33751573</v>
      </c>
      <c r="C51">
        <v>1797.7258340000001</v>
      </c>
      <c r="D51" s="11">
        <f t="shared" si="0"/>
        <v>1851.06334973</v>
      </c>
      <c r="E51">
        <f t="shared" si="1"/>
        <v>53.931775020000053</v>
      </c>
      <c r="F51">
        <v>704</v>
      </c>
      <c r="G51">
        <v>54.502004980000002</v>
      </c>
      <c r="H51">
        <v>1809.924902</v>
      </c>
      <c r="I51" s="11">
        <f t="shared" si="2"/>
        <v>1864.42690698</v>
      </c>
    </row>
    <row r="52" spans="1:9" x14ac:dyDescent="0.45">
      <c r="A52">
        <v>703</v>
      </c>
      <c r="B52">
        <v>58.070556379999999</v>
      </c>
      <c r="C52">
        <v>1806.6205669999999</v>
      </c>
      <c r="D52" s="11">
        <f t="shared" si="0"/>
        <v>1864.6911233799999</v>
      </c>
      <c r="E52">
        <f t="shared" si="1"/>
        <v>54.198617010000049</v>
      </c>
      <c r="F52">
        <v>703</v>
      </c>
      <c r="G52">
        <v>58.226966939999997</v>
      </c>
      <c r="H52">
        <v>1819.3881510000001</v>
      </c>
      <c r="I52" s="11">
        <f t="shared" si="2"/>
        <v>1877.6151179400001</v>
      </c>
    </row>
    <row r="53" spans="1:9" x14ac:dyDescent="0.45">
      <c r="A53">
        <v>702</v>
      </c>
      <c r="B53">
        <v>67.26278447</v>
      </c>
      <c r="C53">
        <v>1815.44733</v>
      </c>
      <c r="D53" s="11">
        <f t="shared" si="0"/>
        <v>1882.71011447</v>
      </c>
      <c r="E53">
        <f t="shared" si="1"/>
        <v>54.463419900000048</v>
      </c>
      <c r="F53">
        <v>702</v>
      </c>
      <c r="G53">
        <v>67.184639590000003</v>
      </c>
      <c r="H53">
        <v>1827.038996</v>
      </c>
      <c r="I53" s="11">
        <f t="shared" si="2"/>
        <v>1894.22363559</v>
      </c>
    </row>
    <row r="54" spans="1:9" x14ac:dyDescent="0.45">
      <c r="A54">
        <v>701</v>
      </c>
      <c r="B54">
        <v>74.975973909999993</v>
      </c>
      <c r="C54">
        <v>1824.2629529999999</v>
      </c>
      <c r="D54" s="11">
        <f t="shared" si="0"/>
        <v>1899.2389269099999</v>
      </c>
      <c r="E54">
        <f t="shared" si="1"/>
        <v>54.727888590000049</v>
      </c>
      <c r="F54">
        <v>701</v>
      </c>
      <c r="G54">
        <v>74.588534060000001</v>
      </c>
      <c r="H54">
        <v>1837.079426</v>
      </c>
      <c r="I54" s="11">
        <f t="shared" si="2"/>
        <v>1911.66796006</v>
      </c>
    </row>
    <row r="55" spans="1:9" x14ac:dyDescent="0.45">
      <c r="A55">
        <v>700</v>
      </c>
      <c r="B55">
        <v>82.384977980000002</v>
      </c>
      <c r="C55">
        <v>1834.178093</v>
      </c>
      <c r="D55" s="11">
        <f t="shared" si="0"/>
        <v>1916.56307098</v>
      </c>
      <c r="E55">
        <f t="shared" si="1"/>
        <v>55.025342790000046</v>
      </c>
      <c r="F55">
        <v>700</v>
      </c>
      <c r="G55">
        <v>84.104208290000003</v>
      </c>
      <c r="H55">
        <v>1845.2692059999999</v>
      </c>
      <c r="I55" s="11">
        <f t="shared" si="2"/>
        <v>1929.37341429</v>
      </c>
    </row>
    <row r="56" spans="1:9" x14ac:dyDescent="0.45">
      <c r="A56">
        <v>699</v>
      </c>
      <c r="B56">
        <v>96.667617059999998</v>
      </c>
      <c r="C56">
        <v>1841.0741519999999</v>
      </c>
      <c r="D56" s="11">
        <f t="shared" si="0"/>
        <v>1937.74176906</v>
      </c>
      <c r="E56">
        <f t="shared" si="1"/>
        <v>55.232224560000049</v>
      </c>
      <c r="F56">
        <v>699</v>
      </c>
      <c r="G56">
        <v>98.283072090000005</v>
      </c>
      <c r="H56">
        <v>1853.0792570000001</v>
      </c>
      <c r="I56" s="11">
        <f t="shared" si="2"/>
        <v>1951.36232909</v>
      </c>
    </row>
    <row r="57" spans="1:9" x14ac:dyDescent="0.45">
      <c r="A57">
        <v>698</v>
      </c>
      <c r="B57">
        <v>106.87568330000001</v>
      </c>
      <c r="C57">
        <v>1849.67247</v>
      </c>
      <c r="D57" s="11">
        <f t="shared" si="0"/>
        <v>1956.5481533</v>
      </c>
      <c r="E57">
        <f t="shared" si="1"/>
        <v>55.490174100000047</v>
      </c>
      <c r="F57">
        <v>698</v>
      </c>
      <c r="G57">
        <v>107.6540992</v>
      </c>
      <c r="H57">
        <v>1861.5248549999999</v>
      </c>
      <c r="I57" s="11">
        <f t="shared" si="2"/>
        <v>1969.1789541999999</v>
      </c>
    </row>
    <row r="58" spans="1:9" x14ac:dyDescent="0.45">
      <c r="A58">
        <v>697</v>
      </c>
      <c r="B58">
        <v>121.64396929999999</v>
      </c>
      <c r="C58">
        <v>1856.9405670000001</v>
      </c>
      <c r="D58" s="11">
        <f t="shared" si="0"/>
        <v>1978.5845363000001</v>
      </c>
      <c r="E58">
        <f t="shared" si="1"/>
        <v>55.708217010000055</v>
      </c>
      <c r="F58">
        <v>697</v>
      </c>
      <c r="G58">
        <v>124.3545347</v>
      </c>
      <c r="H58">
        <v>1867.038994</v>
      </c>
      <c r="I58" s="11">
        <f t="shared" si="2"/>
        <v>1991.3935286999999</v>
      </c>
    </row>
    <row r="59" spans="1:9" x14ac:dyDescent="0.45">
      <c r="A59">
        <v>696</v>
      </c>
      <c r="B59">
        <v>135.02697169999999</v>
      </c>
      <c r="C59">
        <v>1866.3827140000001</v>
      </c>
      <c r="D59" s="11">
        <f t="shared" si="0"/>
        <v>2001.4096857</v>
      </c>
      <c r="E59">
        <f t="shared" si="1"/>
        <v>55.991481420000049</v>
      </c>
      <c r="F59">
        <v>696</v>
      </c>
      <c r="G59">
        <v>136.92228549999999</v>
      </c>
      <c r="H59">
        <v>1876.7071780000001</v>
      </c>
      <c r="I59" s="11">
        <f t="shared" si="2"/>
        <v>2013.6294635000002</v>
      </c>
    </row>
    <row r="60" spans="1:9" x14ac:dyDescent="0.45">
      <c r="A60">
        <v>695</v>
      </c>
      <c r="B60">
        <v>152.50395710000001</v>
      </c>
      <c r="C60">
        <v>1871.83538</v>
      </c>
      <c r="D60" s="11">
        <f t="shared" si="0"/>
        <v>2024.3393371</v>
      </c>
      <c r="E60">
        <f t="shared" si="1"/>
        <v>56.155061400000051</v>
      </c>
      <c r="F60">
        <v>695</v>
      </c>
      <c r="G60">
        <v>155.69154950000001</v>
      </c>
      <c r="H60">
        <v>1881.2166380000001</v>
      </c>
      <c r="I60" s="11">
        <f t="shared" si="2"/>
        <v>2036.9081875000002</v>
      </c>
    </row>
    <row r="61" spans="1:9" x14ac:dyDescent="0.45">
      <c r="A61">
        <v>694</v>
      </c>
      <c r="B61">
        <v>171.86667209999999</v>
      </c>
      <c r="C61">
        <v>1877.4218800000001</v>
      </c>
      <c r="D61" s="11">
        <f t="shared" si="0"/>
        <v>2049.2885521000003</v>
      </c>
      <c r="E61">
        <f t="shared" si="1"/>
        <v>56.322656400000056</v>
      </c>
      <c r="F61">
        <v>694</v>
      </c>
      <c r="G61">
        <v>175.00255240000001</v>
      </c>
      <c r="H61">
        <v>1885.758047</v>
      </c>
      <c r="I61" s="11">
        <f t="shared" si="2"/>
        <v>2060.7605994</v>
      </c>
    </row>
    <row r="62" spans="1:9" x14ac:dyDescent="0.45">
      <c r="A62">
        <v>693</v>
      </c>
      <c r="B62">
        <v>193.8666734</v>
      </c>
      <c r="C62">
        <v>1879.8683779999999</v>
      </c>
      <c r="D62" s="11">
        <f t="shared" si="0"/>
        <v>2073.7350514</v>
      </c>
      <c r="E62">
        <f t="shared" si="1"/>
        <v>56.396051340000049</v>
      </c>
      <c r="F62">
        <v>693</v>
      </c>
      <c r="G62">
        <v>196.11255629999999</v>
      </c>
      <c r="H62">
        <v>1888.169132</v>
      </c>
      <c r="I62" s="11">
        <f t="shared" si="2"/>
        <v>2084.2816883</v>
      </c>
    </row>
    <row r="63" spans="1:9" x14ac:dyDescent="0.45">
      <c r="A63">
        <v>692</v>
      </c>
      <c r="B63">
        <v>217.80442919999999</v>
      </c>
      <c r="C63">
        <v>1880.296194</v>
      </c>
      <c r="D63" s="11">
        <f t="shared" si="0"/>
        <v>2098.1006232</v>
      </c>
      <c r="E63">
        <f t="shared" si="1"/>
        <v>56.408885820000052</v>
      </c>
      <c r="F63">
        <v>692</v>
      </c>
      <c r="G63">
        <v>220.4459947</v>
      </c>
      <c r="H63">
        <v>1887.94814</v>
      </c>
      <c r="I63" s="11">
        <f t="shared" si="2"/>
        <v>2108.3941347</v>
      </c>
    </row>
    <row r="64" spans="1:9" x14ac:dyDescent="0.45">
      <c r="A64">
        <v>691</v>
      </c>
      <c r="B64">
        <v>242.0070346</v>
      </c>
      <c r="C64">
        <v>1879.0913780000001</v>
      </c>
      <c r="D64" s="11">
        <f t="shared" si="0"/>
        <v>2121.0984126000003</v>
      </c>
      <c r="E64">
        <f t="shared" si="1"/>
        <v>56.372741340000054</v>
      </c>
      <c r="F64">
        <v>691</v>
      </c>
      <c r="G64">
        <v>244.76806049999999</v>
      </c>
      <c r="H64">
        <v>1885.0286140000001</v>
      </c>
      <c r="I64" s="11">
        <f t="shared" si="2"/>
        <v>2129.7966744999999</v>
      </c>
    </row>
    <row r="65" spans="1:9" x14ac:dyDescent="0.45">
      <c r="A65">
        <v>690</v>
      </c>
      <c r="B65">
        <v>270.58244719999999</v>
      </c>
      <c r="C65">
        <v>1872.891842</v>
      </c>
      <c r="D65" s="11">
        <f t="shared" si="0"/>
        <v>2143.4742891999999</v>
      </c>
      <c r="E65">
        <f t="shared" si="1"/>
        <v>56.186755260000048</v>
      </c>
      <c r="F65">
        <v>690</v>
      </c>
      <c r="G65">
        <v>273.81943610000002</v>
      </c>
      <c r="H65">
        <v>1878.0942970000001</v>
      </c>
      <c r="I65" s="11">
        <f t="shared" si="2"/>
        <v>2151.9137331000002</v>
      </c>
    </row>
    <row r="66" spans="1:9" x14ac:dyDescent="0.45">
      <c r="A66">
        <v>689</v>
      </c>
      <c r="B66">
        <v>298.90144720000001</v>
      </c>
      <c r="C66">
        <v>1863.256883</v>
      </c>
      <c r="D66" s="11">
        <f t="shared" si="0"/>
        <v>2162.1583301999999</v>
      </c>
      <c r="E66">
        <f t="shared" si="1"/>
        <v>55.897706490000047</v>
      </c>
      <c r="F66">
        <v>689</v>
      </c>
      <c r="G66">
        <v>303.27129189999999</v>
      </c>
      <c r="H66">
        <v>1866.1706200000001</v>
      </c>
      <c r="I66" s="11">
        <f t="shared" si="2"/>
        <v>2169.4419118999999</v>
      </c>
    </row>
    <row r="67" spans="1:9" x14ac:dyDescent="0.45">
      <c r="A67">
        <v>688</v>
      </c>
      <c r="B67">
        <v>326.62270410000002</v>
      </c>
      <c r="C67">
        <v>1849.0921619999999</v>
      </c>
      <c r="D67" s="11">
        <f t="shared" si="0"/>
        <v>2175.7148661000001</v>
      </c>
      <c r="E67">
        <f t="shared" si="1"/>
        <v>55.472764860000048</v>
      </c>
      <c r="F67">
        <v>688</v>
      </c>
      <c r="G67">
        <v>329.78423600000002</v>
      </c>
      <c r="H67">
        <v>1852.1424050000001</v>
      </c>
      <c r="I67" s="11">
        <f t="shared" si="2"/>
        <v>2181.926641</v>
      </c>
    </row>
    <row r="68" spans="1:9" x14ac:dyDescent="0.45">
      <c r="A68">
        <v>687</v>
      </c>
      <c r="B68">
        <v>354.87311260000001</v>
      </c>
      <c r="C68">
        <v>1830.101823</v>
      </c>
      <c r="D68" s="11">
        <f t="shared" si="0"/>
        <v>2184.9749356000002</v>
      </c>
      <c r="E68">
        <f t="shared" si="1"/>
        <v>54.903054690000047</v>
      </c>
      <c r="F68">
        <v>687</v>
      </c>
      <c r="G68">
        <v>359.37253670000001</v>
      </c>
      <c r="H68">
        <v>1830.795916</v>
      </c>
      <c r="I68" s="11">
        <f t="shared" si="2"/>
        <v>2190.1684527000002</v>
      </c>
    </row>
    <row r="69" spans="1:9" x14ac:dyDescent="0.45">
      <c r="A69">
        <v>686</v>
      </c>
      <c r="B69">
        <v>379.43064859999998</v>
      </c>
      <c r="C69">
        <v>1807.553122</v>
      </c>
      <c r="D69" s="11">
        <f t="shared" si="0"/>
        <v>2186.9837705999998</v>
      </c>
      <c r="E69">
        <f t="shared" si="1"/>
        <v>54.226593660000049</v>
      </c>
      <c r="F69">
        <v>686</v>
      </c>
      <c r="G69">
        <v>385.34651980000001</v>
      </c>
      <c r="H69">
        <v>1806.4482270000001</v>
      </c>
      <c r="I69" s="11">
        <f t="shared" si="2"/>
        <v>2191.7947468000002</v>
      </c>
    </row>
    <row r="70" spans="1:9" x14ac:dyDescent="0.45">
      <c r="A70">
        <v>685</v>
      </c>
      <c r="B70">
        <v>402.93737240000002</v>
      </c>
      <c r="C70">
        <v>1780.1751260000001</v>
      </c>
      <c r="D70" s="11">
        <f t="shared" ref="D70:D133" si="3">B70+C70</f>
        <v>2183.1124984000003</v>
      </c>
      <c r="E70">
        <f t="shared" ref="E70:E133" si="4">C70*(1-0.97)</f>
        <v>53.405253780000052</v>
      </c>
      <c r="F70">
        <v>685</v>
      </c>
      <c r="G70">
        <v>408.05298140000002</v>
      </c>
      <c r="H70">
        <v>1777.7812120000001</v>
      </c>
      <c r="I70" s="11">
        <f t="shared" ref="I70:I133" si="5">G70+H70</f>
        <v>2185.8341934</v>
      </c>
    </row>
    <row r="71" spans="1:9" x14ac:dyDescent="0.45">
      <c r="A71">
        <v>684</v>
      </c>
      <c r="B71">
        <v>419.16916509999999</v>
      </c>
      <c r="C71">
        <v>1752.8790939999999</v>
      </c>
      <c r="D71" s="11">
        <f t="shared" si="3"/>
        <v>2172.0482591</v>
      </c>
      <c r="E71">
        <f t="shared" si="4"/>
        <v>52.586372820000044</v>
      </c>
      <c r="F71">
        <v>684</v>
      </c>
      <c r="G71">
        <v>424.43059119999998</v>
      </c>
      <c r="H71">
        <v>1750.074912</v>
      </c>
      <c r="I71" s="11">
        <f t="shared" si="5"/>
        <v>2174.5055032</v>
      </c>
    </row>
    <row r="72" spans="1:9" x14ac:dyDescent="0.45">
      <c r="A72">
        <v>683</v>
      </c>
      <c r="B72">
        <v>431.50623180000002</v>
      </c>
      <c r="C72">
        <v>1724.7254029999999</v>
      </c>
      <c r="D72" s="11">
        <f t="shared" si="3"/>
        <v>2156.2316347999999</v>
      </c>
      <c r="E72">
        <f t="shared" si="4"/>
        <v>51.741762090000044</v>
      </c>
      <c r="F72">
        <v>683</v>
      </c>
      <c r="G72">
        <v>438.0616326</v>
      </c>
      <c r="H72">
        <v>1720.1096230000001</v>
      </c>
      <c r="I72" s="11">
        <f t="shared" si="5"/>
        <v>2158.1712556000002</v>
      </c>
    </row>
    <row r="73" spans="1:9" x14ac:dyDescent="0.45">
      <c r="A73">
        <v>682</v>
      </c>
      <c r="B73">
        <v>441.70257779999997</v>
      </c>
      <c r="C73">
        <v>1696.347886</v>
      </c>
      <c r="D73" s="11">
        <f t="shared" si="3"/>
        <v>2138.0504638000002</v>
      </c>
      <c r="E73">
        <f t="shared" si="4"/>
        <v>50.890436580000049</v>
      </c>
      <c r="F73">
        <v>682</v>
      </c>
      <c r="G73">
        <v>447.62612580000001</v>
      </c>
      <c r="H73">
        <v>1691.2663689999999</v>
      </c>
      <c r="I73" s="11">
        <f t="shared" si="5"/>
        <v>2138.8924947999999</v>
      </c>
    </row>
    <row r="74" spans="1:9" x14ac:dyDescent="0.45">
      <c r="A74">
        <v>681</v>
      </c>
      <c r="B74">
        <v>445.209225</v>
      </c>
      <c r="C74">
        <v>1671.0041659999999</v>
      </c>
      <c r="D74" s="11">
        <f t="shared" si="3"/>
        <v>2116.2133909999998</v>
      </c>
      <c r="E74">
        <f t="shared" si="4"/>
        <v>50.130124980000041</v>
      </c>
      <c r="F74">
        <v>681</v>
      </c>
      <c r="G74">
        <v>452.32059750000002</v>
      </c>
      <c r="H74">
        <v>1665.4700800000001</v>
      </c>
      <c r="I74" s="11">
        <f t="shared" si="5"/>
        <v>2117.7906775000001</v>
      </c>
    </row>
    <row r="75" spans="1:9" x14ac:dyDescent="0.45">
      <c r="A75">
        <v>680</v>
      </c>
      <c r="B75">
        <v>448.12884509999998</v>
      </c>
      <c r="C75">
        <v>1648.7772729999999</v>
      </c>
      <c r="D75" s="11">
        <f t="shared" si="3"/>
        <v>2096.9061180999997</v>
      </c>
      <c r="E75">
        <f t="shared" si="4"/>
        <v>49.463318190000045</v>
      </c>
      <c r="F75">
        <v>680</v>
      </c>
      <c r="G75">
        <v>453.25865090000002</v>
      </c>
      <c r="H75">
        <v>1643.3907839999999</v>
      </c>
      <c r="I75" s="11">
        <f t="shared" si="5"/>
        <v>2096.6494349</v>
      </c>
    </row>
    <row r="76" spans="1:9" x14ac:dyDescent="0.45">
      <c r="A76">
        <v>679</v>
      </c>
      <c r="B76">
        <v>448.7144222</v>
      </c>
      <c r="C76">
        <v>1627.8223800000001</v>
      </c>
      <c r="D76" s="11">
        <f t="shared" si="3"/>
        <v>2076.5368022000002</v>
      </c>
      <c r="E76">
        <f t="shared" si="4"/>
        <v>48.834671400000047</v>
      </c>
      <c r="F76">
        <v>679</v>
      </c>
      <c r="G76">
        <v>454.96067420000003</v>
      </c>
      <c r="H76">
        <v>1622.4352550000001</v>
      </c>
      <c r="I76" s="11">
        <f t="shared" si="5"/>
        <v>2077.3959292</v>
      </c>
    </row>
    <row r="77" spans="1:9" x14ac:dyDescent="0.45">
      <c r="A77">
        <v>678</v>
      </c>
      <c r="B77">
        <v>445.77918699999998</v>
      </c>
      <c r="C77">
        <v>1611.3476000000001</v>
      </c>
      <c r="D77" s="11">
        <f t="shared" si="3"/>
        <v>2057.1267870000001</v>
      </c>
      <c r="E77">
        <f t="shared" si="4"/>
        <v>48.340428000000045</v>
      </c>
      <c r="F77">
        <v>678</v>
      </c>
      <c r="G77">
        <v>452.86976240000001</v>
      </c>
      <c r="H77">
        <v>1604.3442439999999</v>
      </c>
      <c r="I77" s="11">
        <f t="shared" si="5"/>
        <v>2057.2140064</v>
      </c>
    </row>
    <row r="78" spans="1:9" x14ac:dyDescent="0.45">
      <c r="A78">
        <v>677</v>
      </c>
      <c r="B78">
        <v>446.77109089999999</v>
      </c>
      <c r="C78">
        <v>1594.1266439999999</v>
      </c>
      <c r="D78" s="11">
        <f t="shared" si="3"/>
        <v>2040.8977348999999</v>
      </c>
      <c r="E78">
        <f t="shared" si="4"/>
        <v>47.823799320000042</v>
      </c>
      <c r="F78">
        <v>677</v>
      </c>
      <c r="G78">
        <v>453.84178550000001</v>
      </c>
      <c r="H78">
        <v>1587.3394920000001</v>
      </c>
      <c r="I78" s="11">
        <f t="shared" si="5"/>
        <v>2041.1812775000001</v>
      </c>
    </row>
    <row r="79" spans="1:9" x14ac:dyDescent="0.45">
      <c r="A79">
        <v>676</v>
      </c>
      <c r="B79">
        <v>447.27808590000001</v>
      </c>
      <c r="C79">
        <v>1577.619461</v>
      </c>
      <c r="D79" s="11">
        <f t="shared" si="3"/>
        <v>2024.8975469</v>
      </c>
      <c r="E79">
        <f t="shared" si="4"/>
        <v>47.328583830000042</v>
      </c>
      <c r="F79">
        <v>676</v>
      </c>
      <c r="G79">
        <v>453.89307919999999</v>
      </c>
      <c r="H79">
        <v>1570.991984</v>
      </c>
      <c r="I79" s="11">
        <f t="shared" si="5"/>
        <v>2024.8850631999999</v>
      </c>
    </row>
    <row r="80" spans="1:9" x14ac:dyDescent="0.45">
      <c r="A80">
        <v>675</v>
      </c>
      <c r="B80">
        <v>446.11688049999998</v>
      </c>
      <c r="C80">
        <v>1562.1803729999999</v>
      </c>
      <c r="D80" s="11">
        <f t="shared" si="3"/>
        <v>2008.2972534999999</v>
      </c>
      <c r="E80">
        <f t="shared" si="4"/>
        <v>46.865411190000039</v>
      </c>
      <c r="F80">
        <v>675</v>
      </c>
      <c r="G80">
        <v>452.8341557</v>
      </c>
      <c r="H80">
        <v>1555.6116099999999</v>
      </c>
      <c r="I80" s="11">
        <f t="shared" si="5"/>
        <v>2008.4457656999998</v>
      </c>
    </row>
    <row r="81" spans="1:9" x14ac:dyDescent="0.45">
      <c r="A81">
        <v>674</v>
      </c>
      <c r="B81">
        <v>443.62839229999997</v>
      </c>
      <c r="C81">
        <v>1546.7951190000001</v>
      </c>
      <c r="D81" s="11">
        <f t="shared" si="3"/>
        <v>1990.4235113</v>
      </c>
      <c r="E81">
        <f t="shared" si="4"/>
        <v>46.403853570000045</v>
      </c>
      <c r="F81">
        <v>674</v>
      </c>
      <c r="G81">
        <v>451.28398800000002</v>
      </c>
      <c r="H81">
        <v>1539.026294</v>
      </c>
      <c r="I81" s="11">
        <f t="shared" si="5"/>
        <v>1990.3102819999999</v>
      </c>
    </row>
    <row r="82" spans="1:9" x14ac:dyDescent="0.45">
      <c r="A82">
        <v>673</v>
      </c>
      <c r="B82">
        <v>442.19034829999998</v>
      </c>
      <c r="C82">
        <v>1528.6507099999999</v>
      </c>
      <c r="D82" s="11">
        <f t="shared" si="3"/>
        <v>1970.8410583</v>
      </c>
      <c r="E82">
        <f t="shared" si="4"/>
        <v>45.85952130000004</v>
      </c>
      <c r="F82">
        <v>673</v>
      </c>
      <c r="G82">
        <v>449.34415799999999</v>
      </c>
      <c r="H82">
        <v>1521.0238220000001</v>
      </c>
      <c r="I82" s="11">
        <f t="shared" si="5"/>
        <v>1970.36798</v>
      </c>
    </row>
    <row r="83" spans="1:9" x14ac:dyDescent="0.45">
      <c r="A83">
        <v>672</v>
      </c>
      <c r="B83">
        <v>438.26574160000001</v>
      </c>
      <c r="C83">
        <v>1512.0640289999999</v>
      </c>
      <c r="D83" s="11">
        <f t="shared" si="3"/>
        <v>1950.3297705999998</v>
      </c>
      <c r="E83">
        <f t="shared" si="4"/>
        <v>45.361920870000034</v>
      </c>
      <c r="F83">
        <v>672</v>
      </c>
      <c r="G83">
        <v>443.34834760000001</v>
      </c>
      <c r="H83">
        <v>1505.3839829999999</v>
      </c>
      <c r="I83" s="11">
        <f t="shared" si="5"/>
        <v>1948.7323305999998</v>
      </c>
    </row>
    <row r="84" spans="1:9" x14ac:dyDescent="0.45">
      <c r="A84">
        <v>671</v>
      </c>
      <c r="B84">
        <v>432.68697709999998</v>
      </c>
      <c r="C84">
        <v>1494.603161</v>
      </c>
      <c r="D84" s="11">
        <f t="shared" si="3"/>
        <v>1927.2901380999999</v>
      </c>
      <c r="E84">
        <f t="shared" si="4"/>
        <v>44.838094830000038</v>
      </c>
      <c r="F84">
        <v>671</v>
      </c>
      <c r="G84">
        <v>439.09419639999999</v>
      </c>
      <c r="H84">
        <v>1486.7536869999999</v>
      </c>
      <c r="I84" s="11">
        <f t="shared" si="5"/>
        <v>1925.8478833999998</v>
      </c>
    </row>
    <row r="85" spans="1:9" x14ac:dyDescent="0.45">
      <c r="A85">
        <v>670</v>
      </c>
      <c r="B85">
        <v>426.18980599999998</v>
      </c>
      <c r="C85">
        <v>1477.3356269999999</v>
      </c>
      <c r="D85" s="11">
        <f t="shared" si="3"/>
        <v>1903.5254329999998</v>
      </c>
      <c r="E85">
        <f t="shared" si="4"/>
        <v>44.320068810000038</v>
      </c>
      <c r="F85">
        <v>670</v>
      </c>
      <c r="G85">
        <v>432.00169290000002</v>
      </c>
      <c r="H85">
        <v>1470.088362</v>
      </c>
      <c r="I85" s="11">
        <f t="shared" si="5"/>
        <v>1902.0900549</v>
      </c>
    </row>
    <row r="86" spans="1:9" x14ac:dyDescent="0.45">
      <c r="A86">
        <v>669</v>
      </c>
      <c r="B86">
        <v>416.36896339999998</v>
      </c>
      <c r="C86">
        <v>1461.2858329999999</v>
      </c>
      <c r="D86" s="11">
        <f t="shared" si="3"/>
        <v>1877.6547963999999</v>
      </c>
      <c r="E86">
        <f t="shared" si="4"/>
        <v>43.838574990000033</v>
      </c>
      <c r="F86">
        <v>669</v>
      </c>
      <c r="G86">
        <v>424.4215122</v>
      </c>
      <c r="H86">
        <v>1452.629739</v>
      </c>
      <c r="I86" s="11">
        <f t="shared" si="5"/>
        <v>1877.0512512</v>
      </c>
    </row>
    <row r="87" spans="1:9" x14ac:dyDescent="0.45">
      <c r="A87">
        <v>668</v>
      </c>
      <c r="B87">
        <v>408.00282850000002</v>
      </c>
      <c r="C87">
        <v>1444.97496</v>
      </c>
      <c r="D87" s="11">
        <f t="shared" si="3"/>
        <v>1852.9777885000001</v>
      </c>
      <c r="E87">
        <f t="shared" si="4"/>
        <v>43.349248800000041</v>
      </c>
      <c r="F87">
        <v>668</v>
      </c>
      <c r="G87">
        <v>414.46548560000002</v>
      </c>
      <c r="H87">
        <v>1437.417645</v>
      </c>
      <c r="I87" s="11">
        <f t="shared" si="5"/>
        <v>1851.8831306</v>
      </c>
    </row>
    <row r="88" spans="1:9" x14ac:dyDescent="0.45">
      <c r="A88">
        <v>667</v>
      </c>
      <c r="B88">
        <v>395.13648319999999</v>
      </c>
      <c r="C88">
        <v>1432.616158</v>
      </c>
      <c r="D88" s="11">
        <f t="shared" si="3"/>
        <v>1827.7526412</v>
      </c>
      <c r="E88">
        <f t="shared" si="4"/>
        <v>42.978484740000042</v>
      </c>
      <c r="F88">
        <v>667</v>
      </c>
      <c r="G88">
        <v>400.00523779999997</v>
      </c>
      <c r="H88">
        <v>1425.9024099999999</v>
      </c>
      <c r="I88" s="11">
        <f t="shared" si="5"/>
        <v>1825.9076477999999</v>
      </c>
    </row>
    <row r="89" spans="1:9" x14ac:dyDescent="0.45">
      <c r="A89">
        <v>666</v>
      </c>
      <c r="B89">
        <v>381.42980060000002</v>
      </c>
      <c r="C89">
        <v>1421.2815069999999</v>
      </c>
      <c r="D89" s="11">
        <f t="shared" si="3"/>
        <v>1802.7113076000001</v>
      </c>
      <c r="E89">
        <f t="shared" si="4"/>
        <v>42.638445210000036</v>
      </c>
      <c r="F89">
        <v>666</v>
      </c>
      <c r="G89">
        <v>387.36321559999999</v>
      </c>
      <c r="H89">
        <v>1414.5754939999999</v>
      </c>
      <c r="I89" s="11">
        <f t="shared" si="5"/>
        <v>1801.9387096</v>
      </c>
    </row>
    <row r="90" spans="1:9" x14ac:dyDescent="0.45">
      <c r="A90">
        <v>665</v>
      </c>
      <c r="B90">
        <v>367.0070068</v>
      </c>
      <c r="C90">
        <v>1412.608119</v>
      </c>
      <c r="D90" s="11">
        <f t="shared" si="3"/>
        <v>1779.6151258</v>
      </c>
      <c r="E90">
        <f t="shared" si="4"/>
        <v>42.378243570000038</v>
      </c>
      <c r="F90">
        <v>665</v>
      </c>
      <c r="G90">
        <v>372.5031146</v>
      </c>
      <c r="H90">
        <v>1406.4249689999999</v>
      </c>
      <c r="I90" s="11">
        <f t="shared" si="5"/>
        <v>1778.9280835999998</v>
      </c>
    </row>
    <row r="91" spans="1:9" x14ac:dyDescent="0.45">
      <c r="A91">
        <v>664</v>
      </c>
      <c r="B91">
        <v>352.3864749</v>
      </c>
      <c r="C91">
        <v>1407.1337940000001</v>
      </c>
      <c r="D91" s="11">
        <f t="shared" si="3"/>
        <v>1759.5202689</v>
      </c>
      <c r="E91">
        <f t="shared" si="4"/>
        <v>42.214013820000041</v>
      </c>
      <c r="F91">
        <v>664</v>
      </c>
      <c r="G91">
        <v>357.94247189999999</v>
      </c>
      <c r="H91">
        <v>1400.857759</v>
      </c>
      <c r="I91" s="11">
        <f t="shared" si="5"/>
        <v>1758.8002308999999</v>
      </c>
    </row>
    <row r="92" spans="1:9" x14ac:dyDescent="0.45">
      <c r="A92">
        <v>663</v>
      </c>
      <c r="B92">
        <v>337.90196200000003</v>
      </c>
      <c r="C92">
        <v>1403.3075940000001</v>
      </c>
      <c r="D92" s="11">
        <f t="shared" si="3"/>
        <v>1741.2095560000002</v>
      </c>
      <c r="E92">
        <f t="shared" si="4"/>
        <v>42.099227820000038</v>
      </c>
      <c r="F92">
        <v>663</v>
      </c>
      <c r="G92">
        <v>342.71920340000003</v>
      </c>
      <c r="H92">
        <v>1397.6306239999999</v>
      </c>
      <c r="I92" s="11">
        <f t="shared" si="5"/>
        <v>1740.3498273999999</v>
      </c>
    </row>
    <row r="93" spans="1:9" x14ac:dyDescent="0.45">
      <c r="A93">
        <v>662</v>
      </c>
      <c r="B93">
        <v>322.68017029999999</v>
      </c>
      <c r="C93">
        <v>1402.9176090000001</v>
      </c>
      <c r="D93" s="11">
        <f t="shared" si="3"/>
        <v>1725.5977793000002</v>
      </c>
      <c r="E93">
        <f t="shared" si="4"/>
        <v>42.087528270000043</v>
      </c>
      <c r="F93">
        <v>662</v>
      </c>
      <c r="G93">
        <v>328.34212609999997</v>
      </c>
      <c r="H93">
        <v>1397.29177</v>
      </c>
      <c r="I93" s="11">
        <f t="shared" si="5"/>
        <v>1725.6338961000001</v>
      </c>
    </row>
    <row r="94" spans="1:9" x14ac:dyDescent="0.45">
      <c r="A94">
        <v>661</v>
      </c>
      <c r="B94">
        <v>308.5377211</v>
      </c>
      <c r="C94">
        <v>1404.9148250000001</v>
      </c>
      <c r="D94" s="11">
        <f t="shared" si="3"/>
        <v>1713.4525461000001</v>
      </c>
      <c r="E94">
        <f t="shared" si="4"/>
        <v>42.147444750000041</v>
      </c>
      <c r="F94">
        <v>661</v>
      </c>
      <c r="G94">
        <v>313.49697420000001</v>
      </c>
      <c r="H94">
        <v>1400.197658</v>
      </c>
      <c r="I94" s="11">
        <f t="shared" si="5"/>
        <v>1713.6946322000001</v>
      </c>
    </row>
    <row r="95" spans="1:9" x14ac:dyDescent="0.45">
      <c r="A95">
        <v>660</v>
      </c>
      <c r="B95">
        <v>296.68698189999998</v>
      </c>
      <c r="C95">
        <v>1407.887072</v>
      </c>
      <c r="D95" s="11">
        <f t="shared" si="3"/>
        <v>1704.5740538999999</v>
      </c>
      <c r="E95">
        <f t="shared" si="4"/>
        <v>42.236612160000035</v>
      </c>
      <c r="F95">
        <v>660</v>
      </c>
      <c r="G95">
        <v>301.61915909999999</v>
      </c>
      <c r="H95">
        <v>1403.584842</v>
      </c>
      <c r="I95" s="11">
        <f t="shared" si="5"/>
        <v>1705.2040010999999</v>
      </c>
    </row>
    <row r="96" spans="1:9" x14ac:dyDescent="0.45">
      <c r="A96">
        <v>659</v>
      </c>
      <c r="B96">
        <v>286.39515510000001</v>
      </c>
      <c r="C96">
        <v>1412.4355390000001</v>
      </c>
      <c r="D96" s="11">
        <f t="shared" si="3"/>
        <v>1698.8306941000001</v>
      </c>
      <c r="E96">
        <f t="shared" si="4"/>
        <v>42.373066170000037</v>
      </c>
      <c r="F96">
        <v>659</v>
      </c>
      <c r="G96">
        <v>290.33383629999997</v>
      </c>
      <c r="H96">
        <v>1408.4406590000001</v>
      </c>
      <c r="I96" s="11">
        <f t="shared" si="5"/>
        <v>1698.7744953000001</v>
      </c>
    </row>
    <row r="97" spans="1:9" x14ac:dyDescent="0.45">
      <c r="A97">
        <v>658</v>
      </c>
      <c r="B97">
        <v>277.77315119999997</v>
      </c>
      <c r="C97">
        <v>1417.9946440000001</v>
      </c>
      <c r="D97" s="11">
        <f t="shared" si="3"/>
        <v>1695.7677952000001</v>
      </c>
      <c r="E97">
        <f t="shared" si="4"/>
        <v>42.539839320000041</v>
      </c>
      <c r="F97">
        <v>658</v>
      </c>
      <c r="G97">
        <v>282.11155600000001</v>
      </c>
      <c r="H97">
        <v>1414.2540550000001</v>
      </c>
      <c r="I97" s="11">
        <f t="shared" si="5"/>
        <v>1696.3656110000002</v>
      </c>
    </row>
    <row r="98" spans="1:9" x14ac:dyDescent="0.45">
      <c r="A98">
        <v>657</v>
      </c>
      <c r="B98">
        <v>270.86109579999999</v>
      </c>
      <c r="C98">
        <v>1423.6976709999999</v>
      </c>
      <c r="D98" s="11">
        <f t="shared" si="3"/>
        <v>1694.5587667999998</v>
      </c>
      <c r="E98">
        <f t="shared" si="4"/>
        <v>42.710930130000037</v>
      </c>
      <c r="F98">
        <v>657</v>
      </c>
      <c r="G98">
        <v>275.62380330000002</v>
      </c>
      <c r="H98">
        <v>1420.4070039999999</v>
      </c>
      <c r="I98" s="11">
        <f t="shared" si="5"/>
        <v>1696.0308072999999</v>
      </c>
    </row>
    <row r="99" spans="1:9" x14ac:dyDescent="0.45">
      <c r="A99">
        <v>656</v>
      </c>
      <c r="B99">
        <v>264.46017460000002</v>
      </c>
      <c r="C99">
        <v>1430.0092609999999</v>
      </c>
      <c r="D99" s="11">
        <f t="shared" si="3"/>
        <v>1694.4694356</v>
      </c>
      <c r="E99">
        <f t="shared" si="4"/>
        <v>42.900277830000036</v>
      </c>
      <c r="F99">
        <v>656</v>
      </c>
      <c r="G99">
        <v>268.8739564</v>
      </c>
      <c r="H99">
        <v>1426.9207980000001</v>
      </c>
      <c r="I99" s="11">
        <f t="shared" si="5"/>
        <v>1695.7947544000001</v>
      </c>
    </row>
    <row r="100" spans="1:9" x14ac:dyDescent="0.45">
      <c r="A100">
        <v>655</v>
      </c>
      <c r="B100">
        <v>260.92916059999999</v>
      </c>
      <c r="C100">
        <v>1434.8773639999999</v>
      </c>
      <c r="D100" s="11">
        <f t="shared" si="3"/>
        <v>1695.8065245999999</v>
      </c>
      <c r="E100">
        <f t="shared" si="4"/>
        <v>43.046320920000035</v>
      </c>
      <c r="F100">
        <v>655</v>
      </c>
      <c r="G100">
        <v>265.27600260000003</v>
      </c>
      <c r="H100">
        <v>1431.88534</v>
      </c>
      <c r="I100" s="11">
        <f t="shared" si="5"/>
        <v>1697.1613426000001</v>
      </c>
    </row>
    <row r="101" spans="1:9" x14ac:dyDescent="0.45">
      <c r="A101">
        <v>654</v>
      </c>
      <c r="B101">
        <v>258.41937810000002</v>
      </c>
      <c r="C101">
        <v>1438.184569</v>
      </c>
      <c r="D101" s="11">
        <f t="shared" si="3"/>
        <v>1696.6039470999999</v>
      </c>
      <c r="E101">
        <f t="shared" si="4"/>
        <v>43.145537070000039</v>
      </c>
      <c r="F101">
        <v>654</v>
      </c>
      <c r="G101">
        <v>263.10525949999999</v>
      </c>
      <c r="H101">
        <v>1435.159101</v>
      </c>
      <c r="I101" s="11">
        <f t="shared" si="5"/>
        <v>1698.2643604999998</v>
      </c>
    </row>
    <row r="102" spans="1:9" x14ac:dyDescent="0.45">
      <c r="A102">
        <v>653</v>
      </c>
      <c r="B102">
        <v>255.8191076</v>
      </c>
      <c r="C102">
        <v>1440.5752500000001</v>
      </c>
      <c r="D102" s="11">
        <f t="shared" si="3"/>
        <v>1696.3943576000001</v>
      </c>
      <c r="E102">
        <f t="shared" si="4"/>
        <v>43.217257500000038</v>
      </c>
      <c r="F102">
        <v>653</v>
      </c>
      <c r="G102">
        <v>259.18252660000002</v>
      </c>
      <c r="H102">
        <v>1437.5969459999999</v>
      </c>
      <c r="I102" s="11">
        <f t="shared" si="5"/>
        <v>1696.7794726</v>
      </c>
    </row>
    <row r="103" spans="1:9" x14ac:dyDescent="0.45">
      <c r="A103">
        <v>652</v>
      </c>
      <c r="B103">
        <v>252.2140048</v>
      </c>
      <c r="C103">
        <v>1441.340606</v>
      </c>
      <c r="D103" s="11">
        <f t="shared" si="3"/>
        <v>1693.5546107999999</v>
      </c>
      <c r="E103">
        <f t="shared" si="4"/>
        <v>43.240218180000035</v>
      </c>
      <c r="F103">
        <v>652</v>
      </c>
      <c r="G103">
        <v>257.36363699999998</v>
      </c>
      <c r="H103">
        <v>1438.2723739999999</v>
      </c>
      <c r="I103" s="11">
        <f t="shared" si="5"/>
        <v>1695.6360109999998</v>
      </c>
    </row>
    <row r="104" spans="1:9" x14ac:dyDescent="0.45">
      <c r="A104">
        <v>651</v>
      </c>
      <c r="B104">
        <v>250.80485909999999</v>
      </c>
      <c r="C104">
        <v>1439.374155</v>
      </c>
      <c r="D104" s="11">
        <f t="shared" si="3"/>
        <v>1690.1790140999999</v>
      </c>
      <c r="E104">
        <f t="shared" si="4"/>
        <v>43.18122465000004</v>
      </c>
      <c r="F104">
        <v>651</v>
      </c>
      <c r="G104">
        <v>254.2240793</v>
      </c>
      <c r="H104">
        <v>1436.9688020000001</v>
      </c>
      <c r="I104" s="11">
        <f t="shared" si="5"/>
        <v>1691.1928813000002</v>
      </c>
    </row>
    <row r="105" spans="1:9" x14ac:dyDescent="0.45">
      <c r="A105">
        <v>650</v>
      </c>
      <c r="B105">
        <v>246.590856</v>
      </c>
      <c r="C105">
        <v>1437.8389729999999</v>
      </c>
      <c r="D105" s="11">
        <f t="shared" si="3"/>
        <v>1684.4298289999999</v>
      </c>
      <c r="E105">
        <f t="shared" si="4"/>
        <v>43.135169190000035</v>
      </c>
      <c r="F105">
        <v>650</v>
      </c>
      <c r="G105">
        <v>249.2673321</v>
      </c>
      <c r="H105">
        <v>1435.8278310000001</v>
      </c>
      <c r="I105" s="11">
        <f t="shared" si="5"/>
        <v>1685.0951631</v>
      </c>
    </row>
    <row r="106" spans="1:9" x14ac:dyDescent="0.45">
      <c r="A106">
        <v>649</v>
      </c>
      <c r="B106">
        <v>239.5359258</v>
      </c>
      <c r="C106">
        <v>1437.095826</v>
      </c>
      <c r="D106" s="11">
        <f t="shared" si="3"/>
        <v>1676.6317518000001</v>
      </c>
      <c r="E106">
        <f t="shared" si="4"/>
        <v>43.112874780000041</v>
      </c>
      <c r="F106">
        <v>649</v>
      </c>
      <c r="G106">
        <v>242.89332379999999</v>
      </c>
      <c r="H106">
        <v>1434.8374659999999</v>
      </c>
      <c r="I106" s="11">
        <f t="shared" si="5"/>
        <v>1677.7307897999999</v>
      </c>
    </row>
    <row r="107" spans="1:9" x14ac:dyDescent="0.45">
      <c r="A107">
        <v>648</v>
      </c>
      <c r="B107">
        <v>231.63661769999999</v>
      </c>
      <c r="C107">
        <v>1436.7168630000001</v>
      </c>
      <c r="D107" s="11">
        <f t="shared" si="3"/>
        <v>1668.3534807000001</v>
      </c>
      <c r="E107">
        <f t="shared" si="4"/>
        <v>43.101505890000041</v>
      </c>
      <c r="F107">
        <v>648</v>
      </c>
      <c r="G107">
        <v>235.67499530000001</v>
      </c>
      <c r="H107">
        <v>1434.3068929999999</v>
      </c>
      <c r="I107" s="11">
        <f t="shared" si="5"/>
        <v>1669.9818883</v>
      </c>
    </row>
    <row r="108" spans="1:9" x14ac:dyDescent="0.45">
      <c r="A108">
        <v>647</v>
      </c>
      <c r="B108">
        <v>224.19070060000001</v>
      </c>
      <c r="C108">
        <v>1436.5683839999999</v>
      </c>
      <c r="D108" s="11">
        <f t="shared" si="3"/>
        <v>1660.7590845999998</v>
      </c>
      <c r="E108">
        <f t="shared" si="4"/>
        <v>43.097051520000036</v>
      </c>
      <c r="F108">
        <v>647</v>
      </c>
      <c r="G108">
        <v>227.99518610000001</v>
      </c>
      <c r="H108">
        <v>1435.092294</v>
      </c>
      <c r="I108" s="11">
        <f t="shared" si="5"/>
        <v>1663.0874801</v>
      </c>
    </row>
    <row r="109" spans="1:9" x14ac:dyDescent="0.45">
      <c r="A109">
        <v>646</v>
      </c>
      <c r="B109">
        <v>215.43175729999999</v>
      </c>
      <c r="C109">
        <v>1438.0270169999999</v>
      </c>
      <c r="D109" s="11">
        <f t="shared" si="3"/>
        <v>1653.4587743</v>
      </c>
      <c r="E109">
        <f t="shared" si="4"/>
        <v>43.140810510000037</v>
      </c>
      <c r="F109">
        <v>646</v>
      </c>
      <c r="G109">
        <v>218.96555760000001</v>
      </c>
      <c r="H109">
        <v>1437.2317210000001</v>
      </c>
      <c r="I109" s="11">
        <f t="shared" si="5"/>
        <v>1656.1972786000001</v>
      </c>
    </row>
    <row r="110" spans="1:9" x14ac:dyDescent="0.45">
      <c r="A110">
        <v>645</v>
      </c>
      <c r="B110">
        <v>206.66172270000001</v>
      </c>
      <c r="C110">
        <v>1441.1281570000001</v>
      </c>
      <c r="D110" s="11">
        <f t="shared" si="3"/>
        <v>1647.7898797</v>
      </c>
      <c r="E110">
        <f t="shared" si="4"/>
        <v>43.233844710000042</v>
      </c>
      <c r="F110">
        <v>645</v>
      </c>
      <c r="G110">
        <v>209.4722955</v>
      </c>
      <c r="H110">
        <v>1440.179474</v>
      </c>
      <c r="I110" s="11">
        <f t="shared" si="5"/>
        <v>1649.6517695</v>
      </c>
    </row>
    <row r="111" spans="1:9" x14ac:dyDescent="0.45">
      <c r="A111">
        <v>644</v>
      </c>
      <c r="B111">
        <v>199.1471884</v>
      </c>
      <c r="C111">
        <v>1445.6064570000001</v>
      </c>
      <c r="D111" s="11">
        <f t="shared" si="3"/>
        <v>1644.7536454000001</v>
      </c>
      <c r="E111">
        <f t="shared" si="4"/>
        <v>43.368193710000043</v>
      </c>
      <c r="F111">
        <v>644</v>
      </c>
      <c r="G111">
        <v>201.06914750000001</v>
      </c>
      <c r="H111">
        <v>1445.1653980000001</v>
      </c>
      <c r="I111" s="11">
        <f t="shared" si="5"/>
        <v>1646.2345455000002</v>
      </c>
    </row>
    <row r="112" spans="1:9" x14ac:dyDescent="0.45">
      <c r="A112">
        <v>643</v>
      </c>
      <c r="B112">
        <v>191.32032950000001</v>
      </c>
      <c r="C112">
        <v>1450.464993</v>
      </c>
      <c r="D112" s="11">
        <f t="shared" si="3"/>
        <v>1641.7853225000001</v>
      </c>
      <c r="E112">
        <f t="shared" si="4"/>
        <v>43.513949790000041</v>
      </c>
      <c r="F112">
        <v>643</v>
      </c>
      <c r="G112">
        <v>194.2864347</v>
      </c>
      <c r="H112">
        <v>1450.7371639999999</v>
      </c>
      <c r="I112" s="11">
        <f t="shared" si="5"/>
        <v>1645.0235986999999</v>
      </c>
    </row>
    <row r="113" spans="1:9" x14ac:dyDescent="0.45">
      <c r="A113">
        <v>642</v>
      </c>
      <c r="B113">
        <v>184.42726500000001</v>
      </c>
      <c r="C113">
        <v>1456.064003</v>
      </c>
      <c r="D113" s="11">
        <f t="shared" si="3"/>
        <v>1640.491268</v>
      </c>
      <c r="E113">
        <f t="shared" si="4"/>
        <v>43.681920090000034</v>
      </c>
      <c r="F113">
        <v>642</v>
      </c>
      <c r="G113">
        <v>187.14582609999999</v>
      </c>
      <c r="H113">
        <v>1456.974052</v>
      </c>
      <c r="I113" s="11">
        <f t="shared" si="5"/>
        <v>1644.1198781000001</v>
      </c>
    </row>
    <row r="114" spans="1:9" x14ac:dyDescent="0.45">
      <c r="A114">
        <v>641</v>
      </c>
      <c r="B114">
        <v>178.5666603</v>
      </c>
      <c r="C114">
        <v>1462.685293</v>
      </c>
      <c r="D114" s="11">
        <f t="shared" si="3"/>
        <v>1641.2519533</v>
      </c>
      <c r="E114">
        <f t="shared" si="4"/>
        <v>43.880558790000038</v>
      </c>
      <c r="F114">
        <v>641</v>
      </c>
      <c r="G114">
        <v>181.36802610000001</v>
      </c>
      <c r="H114">
        <v>1462.8822170000001</v>
      </c>
      <c r="I114" s="11">
        <f t="shared" si="5"/>
        <v>1644.2502431</v>
      </c>
    </row>
    <row r="115" spans="1:9" x14ac:dyDescent="0.45">
      <c r="A115">
        <v>640</v>
      </c>
      <c r="B115">
        <v>173.6858063</v>
      </c>
      <c r="C115">
        <v>1469.391069</v>
      </c>
      <c r="D115" s="11">
        <f t="shared" si="3"/>
        <v>1643.0768753</v>
      </c>
      <c r="E115">
        <f t="shared" si="4"/>
        <v>44.081732070000037</v>
      </c>
      <c r="F115">
        <v>640</v>
      </c>
      <c r="G115">
        <v>177.18172200000001</v>
      </c>
      <c r="H115">
        <v>1469.6900969999999</v>
      </c>
      <c r="I115" s="11">
        <f t="shared" si="5"/>
        <v>1646.871819</v>
      </c>
    </row>
    <row r="116" spans="1:9" x14ac:dyDescent="0.45">
      <c r="A116">
        <v>639</v>
      </c>
      <c r="B116">
        <v>169.89081719999999</v>
      </c>
      <c r="C116">
        <v>1475.9854359999999</v>
      </c>
      <c r="D116" s="11">
        <f t="shared" si="3"/>
        <v>1645.8762531999998</v>
      </c>
      <c r="E116">
        <f t="shared" si="4"/>
        <v>44.279563080000038</v>
      </c>
      <c r="F116">
        <v>639</v>
      </c>
      <c r="G116">
        <v>173.96137200000001</v>
      </c>
      <c r="H116">
        <v>1476.5585369999999</v>
      </c>
      <c r="I116" s="11">
        <f t="shared" si="5"/>
        <v>1650.5199089999999</v>
      </c>
    </row>
    <row r="117" spans="1:9" x14ac:dyDescent="0.45">
      <c r="A117">
        <v>638</v>
      </c>
      <c r="B117">
        <v>166.6536921</v>
      </c>
      <c r="C117">
        <v>1482.4887220000001</v>
      </c>
      <c r="D117" s="11">
        <f t="shared" si="3"/>
        <v>1649.1424141</v>
      </c>
      <c r="E117">
        <f t="shared" si="4"/>
        <v>44.474661660000038</v>
      </c>
      <c r="F117">
        <v>638</v>
      </c>
      <c r="G117">
        <v>169.5776601</v>
      </c>
      <c r="H117">
        <v>1483.3474120000001</v>
      </c>
      <c r="I117" s="11">
        <f t="shared" si="5"/>
        <v>1652.9250721000001</v>
      </c>
    </row>
    <row r="118" spans="1:9" x14ac:dyDescent="0.45">
      <c r="A118">
        <v>637</v>
      </c>
      <c r="B118">
        <v>164.1704407</v>
      </c>
      <c r="C118">
        <v>1489.0972240000001</v>
      </c>
      <c r="D118" s="11">
        <f t="shared" si="3"/>
        <v>1653.2676647000001</v>
      </c>
      <c r="E118">
        <f t="shared" si="4"/>
        <v>44.672916720000046</v>
      </c>
      <c r="F118">
        <v>637</v>
      </c>
      <c r="G118">
        <v>166.5521573</v>
      </c>
      <c r="H118">
        <v>1491.212931</v>
      </c>
      <c r="I118" s="11">
        <f t="shared" si="5"/>
        <v>1657.7650883000001</v>
      </c>
    </row>
    <row r="119" spans="1:9" x14ac:dyDescent="0.45">
      <c r="A119">
        <v>636</v>
      </c>
      <c r="B119">
        <v>163.73065080000001</v>
      </c>
      <c r="C119">
        <v>1494.4694380000001</v>
      </c>
      <c r="D119" s="11">
        <f t="shared" si="3"/>
        <v>1658.2000888</v>
      </c>
      <c r="E119">
        <f t="shared" si="4"/>
        <v>44.83408314000004</v>
      </c>
      <c r="F119">
        <v>636</v>
      </c>
      <c r="G119">
        <v>167.2673963</v>
      </c>
      <c r="H119">
        <v>1495.7078529999999</v>
      </c>
      <c r="I119" s="11">
        <f t="shared" si="5"/>
        <v>1662.9752492999999</v>
      </c>
    </row>
    <row r="120" spans="1:9" x14ac:dyDescent="0.45">
      <c r="A120">
        <v>635</v>
      </c>
      <c r="B120">
        <v>163.62063269999999</v>
      </c>
      <c r="C120">
        <v>1499.3705689999999</v>
      </c>
      <c r="D120" s="11">
        <f t="shared" si="3"/>
        <v>1662.9912016999999</v>
      </c>
      <c r="E120">
        <f t="shared" si="4"/>
        <v>44.981117070000039</v>
      </c>
      <c r="F120">
        <v>635</v>
      </c>
      <c r="G120">
        <v>166.11358050000001</v>
      </c>
      <c r="H120">
        <v>1500.9945170000001</v>
      </c>
      <c r="I120" s="11">
        <f t="shared" si="5"/>
        <v>1667.1080975</v>
      </c>
    </row>
    <row r="121" spans="1:9" x14ac:dyDescent="0.45">
      <c r="A121">
        <v>634</v>
      </c>
      <c r="B121">
        <v>162.22059849999999</v>
      </c>
      <c r="C121">
        <v>1504.6047349999999</v>
      </c>
      <c r="D121" s="11">
        <f t="shared" si="3"/>
        <v>1666.8253334999999</v>
      </c>
      <c r="E121">
        <f t="shared" si="4"/>
        <v>45.138142050000035</v>
      </c>
      <c r="F121">
        <v>634</v>
      </c>
      <c r="G121">
        <v>165.76275899999999</v>
      </c>
      <c r="H121">
        <v>1506.6177929999999</v>
      </c>
      <c r="I121" s="11">
        <f t="shared" si="5"/>
        <v>1672.3805519999999</v>
      </c>
    </row>
    <row r="122" spans="1:9" x14ac:dyDescent="0.45">
      <c r="A122">
        <v>633</v>
      </c>
      <c r="B122">
        <v>161.30388139999999</v>
      </c>
      <c r="C122">
        <v>1509.9510720000001</v>
      </c>
      <c r="D122" s="11">
        <f t="shared" si="3"/>
        <v>1671.2549534</v>
      </c>
      <c r="E122">
        <f t="shared" si="4"/>
        <v>45.298532160000043</v>
      </c>
      <c r="F122">
        <v>633</v>
      </c>
      <c r="G122">
        <v>165.48392580000001</v>
      </c>
      <c r="H122">
        <v>1510.90578</v>
      </c>
      <c r="I122" s="11">
        <f t="shared" si="5"/>
        <v>1676.3897058</v>
      </c>
    </row>
    <row r="123" spans="1:9" x14ac:dyDescent="0.45">
      <c r="A123">
        <v>632</v>
      </c>
      <c r="B123">
        <v>162.985589</v>
      </c>
      <c r="C123">
        <v>1513.0112750000001</v>
      </c>
      <c r="D123" s="11">
        <f t="shared" si="3"/>
        <v>1675.9968640000002</v>
      </c>
      <c r="E123">
        <f t="shared" si="4"/>
        <v>45.390338250000042</v>
      </c>
      <c r="F123">
        <v>632</v>
      </c>
      <c r="G123">
        <v>166.37519030000001</v>
      </c>
      <c r="H123">
        <v>1514.7623579999999</v>
      </c>
      <c r="I123" s="11">
        <f t="shared" si="5"/>
        <v>1681.1375482999999</v>
      </c>
    </row>
    <row r="124" spans="1:9" x14ac:dyDescent="0.45">
      <c r="A124">
        <v>631</v>
      </c>
      <c r="B124">
        <v>162.64361700000001</v>
      </c>
      <c r="C124">
        <v>1516.803985</v>
      </c>
      <c r="D124" s="11">
        <f t="shared" si="3"/>
        <v>1679.447602</v>
      </c>
      <c r="E124">
        <f t="shared" si="4"/>
        <v>45.504119550000041</v>
      </c>
      <c r="F124">
        <v>631</v>
      </c>
      <c r="G124">
        <v>166.14129299999999</v>
      </c>
      <c r="H124">
        <v>1518.2205469999999</v>
      </c>
      <c r="I124" s="11">
        <f t="shared" si="5"/>
        <v>1684.3618399999998</v>
      </c>
    </row>
    <row r="125" spans="1:9" x14ac:dyDescent="0.45">
      <c r="A125">
        <v>630</v>
      </c>
      <c r="B125">
        <v>163.003951</v>
      </c>
      <c r="C125">
        <v>1519.396328</v>
      </c>
      <c r="D125" s="11">
        <f t="shared" si="3"/>
        <v>1682.400279</v>
      </c>
      <c r="E125">
        <f t="shared" si="4"/>
        <v>45.581889840000045</v>
      </c>
      <c r="F125">
        <v>630</v>
      </c>
      <c r="G125">
        <v>166.32423309999999</v>
      </c>
      <c r="H125">
        <v>1521.896303</v>
      </c>
      <c r="I125" s="11">
        <f t="shared" si="5"/>
        <v>1688.2205360999999</v>
      </c>
    </row>
    <row r="126" spans="1:9" x14ac:dyDescent="0.45">
      <c r="A126">
        <v>629</v>
      </c>
      <c r="B126">
        <v>162.80614199999999</v>
      </c>
      <c r="C126">
        <v>1522.2878490000001</v>
      </c>
      <c r="D126" s="11">
        <f t="shared" si="3"/>
        <v>1685.093991</v>
      </c>
      <c r="E126">
        <f t="shared" si="4"/>
        <v>45.668635470000041</v>
      </c>
      <c r="F126">
        <v>629</v>
      </c>
      <c r="G126">
        <v>166.32030789999999</v>
      </c>
      <c r="H126">
        <v>1524.4749360000001</v>
      </c>
      <c r="I126" s="11">
        <f t="shared" si="5"/>
        <v>1690.7952439000001</v>
      </c>
    </row>
    <row r="127" spans="1:9" x14ac:dyDescent="0.45">
      <c r="A127">
        <v>628</v>
      </c>
      <c r="B127">
        <v>162.01622309999999</v>
      </c>
      <c r="C127">
        <v>1524.7935440000001</v>
      </c>
      <c r="D127" s="11">
        <f t="shared" si="3"/>
        <v>1686.8097671</v>
      </c>
      <c r="E127">
        <f t="shared" si="4"/>
        <v>45.743806320000047</v>
      </c>
      <c r="F127">
        <v>628</v>
      </c>
      <c r="G127">
        <v>165.0493755</v>
      </c>
      <c r="H127">
        <v>1527.343989</v>
      </c>
      <c r="I127" s="11">
        <f t="shared" si="5"/>
        <v>1692.3933645</v>
      </c>
    </row>
    <row r="128" spans="1:9" x14ac:dyDescent="0.45">
      <c r="A128">
        <v>627</v>
      </c>
      <c r="B128">
        <v>163.09184730000001</v>
      </c>
      <c r="C128">
        <v>1526.4139290000001</v>
      </c>
      <c r="D128" s="11">
        <f t="shared" si="3"/>
        <v>1689.5057763</v>
      </c>
      <c r="E128">
        <f t="shared" si="4"/>
        <v>45.792417870000044</v>
      </c>
      <c r="F128">
        <v>627</v>
      </c>
      <c r="G128">
        <v>166.60034709999999</v>
      </c>
      <c r="H128">
        <v>1529.0561190000001</v>
      </c>
      <c r="I128" s="11">
        <f t="shared" si="5"/>
        <v>1695.6564661</v>
      </c>
    </row>
    <row r="129" spans="1:9" x14ac:dyDescent="0.45">
      <c r="A129">
        <v>626</v>
      </c>
      <c r="B129">
        <v>162.06854469999999</v>
      </c>
      <c r="C129">
        <v>1528.679979</v>
      </c>
      <c r="D129" s="11">
        <f t="shared" si="3"/>
        <v>1690.7485237000001</v>
      </c>
      <c r="E129">
        <f t="shared" si="4"/>
        <v>45.860399370000039</v>
      </c>
      <c r="F129">
        <v>626</v>
      </c>
      <c r="G129">
        <v>165.2126892</v>
      </c>
      <c r="H129">
        <v>1531.1697549999999</v>
      </c>
      <c r="I129" s="11">
        <f t="shared" si="5"/>
        <v>1696.3824442</v>
      </c>
    </row>
    <row r="130" spans="1:9" x14ac:dyDescent="0.45">
      <c r="A130">
        <v>625</v>
      </c>
      <c r="B130">
        <v>162.1291215</v>
      </c>
      <c r="C130">
        <v>1529.827211</v>
      </c>
      <c r="D130" s="11">
        <f t="shared" si="3"/>
        <v>1691.9563324999999</v>
      </c>
      <c r="E130">
        <f t="shared" si="4"/>
        <v>45.89481633000004</v>
      </c>
      <c r="F130">
        <v>625</v>
      </c>
      <c r="G130">
        <v>164.38984919999999</v>
      </c>
      <c r="H130">
        <v>1532.4824599999999</v>
      </c>
      <c r="I130" s="11">
        <f t="shared" si="5"/>
        <v>1696.8723092</v>
      </c>
    </row>
    <row r="131" spans="1:9" x14ac:dyDescent="0.45">
      <c r="A131">
        <v>624</v>
      </c>
      <c r="B131">
        <v>161.2232784</v>
      </c>
      <c r="C131">
        <v>1531.8315230000001</v>
      </c>
      <c r="D131" s="11">
        <f t="shared" si="3"/>
        <v>1693.0548014000001</v>
      </c>
      <c r="E131">
        <f t="shared" si="4"/>
        <v>45.954945690000045</v>
      </c>
      <c r="F131">
        <v>624</v>
      </c>
      <c r="G131">
        <v>164.1995316</v>
      </c>
      <c r="H131">
        <v>1534.3567069999999</v>
      </c>
      <c r="I131" s="11">
        <f t="shared" si="5"/>
        <v>1698.5562385999999</v>
      </c>
    </row>
    <row r="132" spans="1:9" x14ac:dyDescent="0.45">
      <c r="A132">
        <v>623</v>
      </c>
      <c r="B132">
        <v>160.3875152</v>
      </c>
      <c r="C132">
        <v>1533.5980070000001</v>
      </c>
      <c r="D132" s="11">
        <f t="shared" si="3"/>
        <v>1693.9855222000001</v>
      </c>
      <c r="E132">
        <f t="shared" si="4"/>
        <v>46.007940210000044</v>
      </c>
      <c r="F132">
        <v>623</v>
      </c>
      <c r="G132">
        <v>164.36841190000001</v>
      </c>
      <c r="H132">
        <v>1536.0406009999999</v>
      </c>
      <c r="I132" s="11">
        <f t="shared" si="5"/>
        <v>1700.4090128999999</v>
      </c>
    </row>
    <row r="133" spans="1:9" x14ac:dyDescent="0.45">
      <c r="A133">
        <v>622</v>
      </c>
      <c r="B133">
        <v>159.42510329999999</v>
      </c>
      <c r="C133">
        <v>1534.8814050000001</v>
      </c>
      <c r="D133" s="11">
        <f t="shared" si="3"/>
        <v>1694.3065083000001</v>
      </c>
      <c r="E133">
        <f t="shared" si="4"/>
        <v>46.046442150000047</v>
      </c>
      <c r="F133">
        <v>622</v>
      </c>
      <c r="G133">
        <v>162.54811179999999</v>
      </c>
      <c r="H133">
        <v>1537.803467</v>
      </c>
      <c r="I133" s="11">
        <f t="shared" si="5"/>
        <v>1700.3515788</v>
      </c>
    </row>
    <row r="134" spans="1:9" x14ac:dyDescent="0.45">
      <c r="A134">
        <v>621</v>
      </c>
      <c r="B134">
        <v>159.50278309999999</v>
      </c>
      <c r="C134">
        <v>1535.9710749999999</v>
      </c>
      <c r="D134" s="11">
        <f t="shared" ref="D134:D197" si="6">B134+C134</f>
        <v>1695.4738580999999</v>
      </c>
      <c r="E134">
        <f t="shared" ref="E134:E197" si="7">C134*(1-0.97)</f>
        <v>46.079132250000036</v>
      </c>
      <c r="F134">
        <v>621</v>
      </c>
      <c r="G134">
        <v>162.92082919999999</v>
      </c>
      <c r="H134">
        <v>1538.6665310000001</v>
      </c>
      <c r="I134" s="11">
        <f t="shared" ref="I134:I197" si="8">G134+H134</f>
        <v>1701.5873602000001</v>
      </c>
    </row>
    <row r="135" spans="1:9" x14ac:dyDescent="0.45">
      <c r="A135">
        <v>620</v>
      </c>
      <c r="B135">
        <v>158.6904523</v>
      </c>
      <c r="C135">
        <v>1537.155788</v>
      </c>
      <c r="D135" s="11">
        <f t="shared" si="6"/>
        <v>1695.8462403000001</v>
      </c>
      <c r="E135">
        <f t="shared" si="7"/>
        <v>46.114673640000042</v>
      </c>
      <c r="F135">
        <v>620</v>
      </c>
      <c r="G135">
        <v>162.48112990000001</v>
      </c>
      <c r="H135">
        <v>1539.555032</v>
      </c>
      <c r="I135" s="11">
        <f t="shared" si="8"/>
        <v>1702.0361619</v>
      </c>
    </row>
    <row r="136" spans="1:9" x14ac:dyDescent="0.45">
      <c r="A136">
        <v>619</v>
      </c>
      <c r="B136">
        <v>156.28471780000001</v>
      </c>
      <c r="C136">
        <v>1538.8900309999999</v>
      </c>
      <c r="D136" s="11">
        <f t="shared" si="6"/>
        <v>1695.1747487999999</v>
      </c>
      <c r="E136">
        <f t="shared" si="7"/>
        <v>46.16670093000004</v>
      </c>
      <c r="F136">
        <v>619</v>
      </c>
      <c r="G136">
        <v>158.70469869999999</v>
      </c>
      <c r="H136">
        <v>1542.632349</v>
      </c>
      <c r="I136" s="11">
        <f t="shared" si="8"/>
        <v>1701.3370476999999</v>
      </c>
    </row>
    <row r="137" spans="1:9" x14ac:dyDescent="0.45">
      <c r="A137">
        <v>618</v>
      </c>
      <c r="B137">
        <v>153.51166029999999</v>
      </c>
      <c r="C137">
        <v>1541.5937799999999</v>
      </c>
      <c r="D137" s="11">
        <f t="shared" si="6"/>
        <v>1695.1054402999998</v>
      </c>
      <c r="E137">
        <f t="shared" si="7"/>
        <v>46.247813400000041</v>
      </c>
      <c r="F137">
        <v>618</v>
      </c>
      <c r="G137">
        <v>156.41009059999999</v>
      </c>
      <c r="H137">
        <v>1544.384789</v>
      </c>
      <c r="I137" s="11">
        <f t="shared" si="8"/>
        <v>1700.7948796000001</v>
      </c>
    </row>
    <row r="138" spans="1:9" x14ac:dyDescent="0.45">
      <c r="A138">
        <v>617</v>
      </c>
      <c r="B138">
        <v>152.03568569999999</v>
      </c>
      <c r="C138">
        <v>1542.592124</v>
      </c>
      <c r="D138" s="11">
        <f t="shared" si="6"/>
        <v>1694.6278096999999</v>
      </c>
      <c r="E138">
        <f t="shared" si="7"/>
        <v>46.277763720000038</v>
      </c>
      <c r="F138">
        <v>617</v>
      </c>
      <c r="G138">
        <v>156.2855175</v>
      </c>
      <c r="H138">
        <v>1545.293844</v>
      </c>
      <c r="I138" s="11">
        <f t="shared" si="8"/>
        <v>1701.5793615</v>
      </c>
    </row>
    <row r="139" spans="1:9" x14ac:dyDescent="0.45">
      <c r="A139">
        <v>616</v>
      </c>
      <c r="B139">
        <v>149.96227239999999</v>
      </c>
      <c r="C139">
        <v>1544.3822210000001</v>
      </c>
      <c r="D139" s="11">
        <f t="shared" si="6"/>
        <v>1694.3444934000001</v>
      </c>
      <c r="E139">
        <f t="shared" si="7"/>
        <v>46.331466630000044</v>
      </c>
      <c r="F139">
        <v>616</v>
      </c>
      <c r="G139">
        <v>152.96645520000001</v>
      </c>
      <c r="H139">
        <v>1547.9219459999999</v>
      </c>
      <c r="I139" s="11">
        <f t="shared" si="8"/>
        <v>1700.8884011999999</v>
      </c>
    </row>
    <row r="140" spans="1:9" x14ac:dyDescent="0.45">
      <c r="A140">
        <v>615</v>
      </c>
      <c r="B140">
        <v>147.83997690000001</v>
      </c>
      <c r="C140">
        <v>1546.3178330000001</v>
      </c>
      <c r="D140" s="11">
        <f t="shared" si="6"/>
        <v>1694.1578099000001</v>
      </c>
      <c r="E140">
        <f t="shared" si="7"/>
        <v>46.389534990000044</v>
      </c>
      <c r="F140">
        <v>615</v>
      </c>
      <c r="G140">
        <v>151.0115485</v>
      </c>
      <c r="H140">
        <v>1549.8670050000001</v>
      </c>
      <c r="I140" s="11">
        <f t="shared" si="8"/>
        <v>1700.8785535000002</v>
      </c>
    </row>
    <row r="141" spans="1:9" x14ac:dyDescent="0.45">
      <c r="A141">
        <v>614</v>
      </c>
      <c r="B141">
        <v>146.54848960000001</v>
      </c>
      <c r="C141">
        <v>1547.6878630000001</v>
      </c>
      <c r="D141" s="11">
        <f t="shared" si="6"/>
        <v>1694.2363526000001</v>
      </c>
      <c r="E141">
        <f t="shared" si="7"/>
        <v>46.430635890000048</v>
      </c>
      <c r="F141">
        <v>614</v>
      </c>
      <c r="G141">
        <v>149.95994479999999</v>
      </c>
      <c r="H141">
        <v>1551.46704</v>
      </c>
      <c r="I141" s="11">
        <f t="shared" si="8"/>
        <v>1701.4269847999999</v>
      </c>
    </row>
    <row r="142" spans="1:9" x14ac:dyDescent="0.45">
      <c r="A142">
        <v>613</v>
      </c>
      <c r="B142">
        <v>144.41779529999999</v>
      </c>
      <c r="C142">
        <v>1549.552719</v>
      </c>
      <c r="D142" s="11">
        <f t="shared" si="6"/>
        <v>1693.9705143000001</v>
      </c>
      <c r="E142">
        <f t="shared" si="7"/>
        <v>46.486581570000041</v>
      </c>
      <c r="F142">
        <v>613</v>
      </c>
      <c r="G142">
        <v>147.30269939999999</v>
      </c>
      <c r="H142">
        <v>1553.7810910000001</v>
      </c>
      <c r="I142" s="11">
        <f t="shared" si="8"/>
        <v>1701.0837904</v>
      </c>
    </row>
    <row r="143" spans="1:9" x14ac:dyDescent="0.45">
      <c r="A143">
        <v>612</v>
      </c>
      <c r="B143">
        <v>142.29421790000001</v>
      </c>
      <c r="C143">
        <v>1551.9349030000001</v>
      </c>
      <c r="D143" s="11">
        <f t="shared" si="6"/>
        <v>1694.2291209</v>
      </c>
      <c r="E143">
        <f t="shared" si="7"/>
        <v>46.558047090000045</v>
      </c>
      <c r="F143">
        <v>612</v>
      </c>
      <c r="G143">
        <v>145.8365728</v>
      </c>
      <c r="H143">
        <v>1556.286447</v>
      </c>
      <c r="I143" s="11">
        <f t="shared" si="8"/>
        <v>1702.1230197999998</v>
      </c>
    </row>
    <row r="144" spans="1:9" x14ac:dyDescent="0.45">
      <c r="A144">
        <v>611</v>
      </c>
      <c r="B144">
        <v>139.3556002</v>
      </c>
      <c r="C144">
        <v>1555.430482</v>
      </c>
      <c r="D144" s="11">
        <f t="shared" si="6"/>
        <v>1694.7860822</v>
      </c>
      <c r="E144">
        <f t="shared" si="7"/>
        <v>46.662914460000039</v>
      </c>
      <c r="F144">
        <v>611</v>
      </c>
      <c r="G144">
        <v>143.49074659999999</v>
      </c>
      <c r="H144">
        <v>1558.6491559999999</v>
      </c>
      <c r="I144" s="11">
        <f t="shared" si="8"/>
        <v>1702.1399025999999</v>
      </c>
    </row>
    <row r="145" spans="1:9" x14ac:dyDescent="0.45">
      <c r="A145">
        <v>610</v>
      </c>
      <c r="B145">
        <v>137.9259941</v>
      </c>
      <c r="C145">
        <v>1557.5113940000001</v>
      </c>
      <c r="D145" s="11">
        <f t="shared" si="6"/>
        <v>1695.4373881000001</v>
      </c>
      <c r="E145">
        <f t="shared" si="7"/>
        <v>46.725341820000047</v>
      </c>
      <c r="F145">
        <v>610</v>
      </c>
      <c r="G145">
        <v>141.51772579999999</v>
      </c>
      <c r="H145">
        <v>1561.6424609999999</v>
      </c>
      <c r="I145" s="11">
        <f t="shared" si="8"/>
        <v>1703.1601867999998</v>
      </c>
    </row>
    <row r="146" spans="1:9" x14ac:dyDescent="0.45">
      <c r="A146">
        <v>609</v>
      </c>
      <c r="B146">
        <v>135.37521799999999</v>
      </c>
      <c r="C146">
        <v>1560.4446150000001</v>
      </c>
      <c r="D146" s="11">
        <f t="shared" si="6"/>
        <v>1695.819833</v>
      </c>
      <c r="E146">
        <f t="shared" si="7"/>
        <v>46.813338450000046</v>
      </c>
      <c r="F146">
        <v>609</v>
      </c>
      <c r="G146">
        <v>138.72089249999999</v>
      </c>
      <c r="H146">
        <v>1564.646677</v>
      </c>
      <c r="I146" s="11">
        <f t="shared" si="8"/>
        <v>1703.3675694999999</v>
      </c>
    </row>
    <row r="147" spans="1:9" x14ac:dyDescent="0.45">
      <c r="A147">
        <v>608</v>
      </c>
      <c r="B147">
        <v>133.34640580000001</v>
      </c>
      <c r="C147">
        <v>1563.122854</v>
      </c>
      <c r="D147" s="11">
        <f t="shared" si="6"/>
        <v>1696.4692597999999</v>
      </c>
      <c r="E147">
        <f t="shared" si="7"/>
        <v>46.893685620000042</v>
      </c>
      <c r="F147">
        <v>608</v>
      </c>
      <c r="G147">
        <v>137.66401260000001</v>
      </c>
      <c r="H147">
        <v>1566.935054</v>
      </c>
      <c r="I147" s="11">
        <f t="shared" si="8"/>
        <v>1704.5990666</v>
      </c>
    </row>
    <row r="148" spans="1:9" x14ac:dyDescent="0.45">
      <c r="A148">
        <v>607</v>
      </c>
      <c r="B148">
        <v>131.2174473</v>
      </c>
      <c r="C148">
        <v>1565.5355</v>
      </c>
      <c r="D148" s="11">
        <f t="shared" si="6"/>
        <v>1696.7529473</v>
      </c>
      <c r="E148">
        <f t="shared" si="7"/>
        <v>46.966065000000043</v>
      </c>
      <c r="F148">
        <v>607</v>
      </c>
      <c r="G148">
        <v>135.01579219999999</v>
      </c>
      <c r="H148">
        <v>1570.212632</v>
      </c>
      <c r="I148" s="11">
        <f t="shared" si="8"/>
        <v>1705.2284242000001</v>
      </c>
    </row>
    <row r="149" spans="1:9" x14ac:dyDescent="0.45">
      <c r="A149">
        <v>606</v>
      </c>
      <c r="B149">
        <v>129.56274490000001</v>
      </c>
      <c r="C149">
        <v>1568.4439620000001</v>
      </c>
      <c r="D149" s="11">
        <f t="shared" si="6"/>
        <v>1698.0067069000002</v>
      </c>
      <c r="E149">
        <f t="shared" si="7"/>
        <v>47.05331886000004</v>
      </c>
      <c r="F149">
        <v>606</v>
      </c>
      <c r="G149">
        <v>133.5257082</v>
      </c>
      <c r="H149">
        <v>1573.141349</v>
      </c>
      <c r="I149" s="11">
        <f t="shared" si="8"/>
        <v>1706.6670572</v>
      </c>
    </row>
    <row r="150" spans="1:9" x14ac:dyDescent="0.45">
      <c r="A150">
        <v>605</v>
      </c>
      <c r="B150">
        <v>127.85633009999999</v>
      </c>
      <c r="C150">
        <v>1571.445635</v>
      </c>
      <c r="D150" s="11">
        <f t="shared" si="6"/>
        <v>1699.3019651</v>
      </c>
      <c r="E150">
        <f t="shared" si="7"/>
        <v>47.14336905000004</v>
      </c>
      <c r="F150">
        <v>605</v>
      </c>
      <c r="G150">
        <v>131.80102489999999</v>
      </c>
      <c r="H150">
        <v>1576.5294449999999</v>
      </c>
      <c r="I150" s="11">
        <f t="shared" si="8"/>
        <v>1708.3304698999998</v>
      </c>
    </row>
    <row r="151" spans="1:9" x14ac:dyDescent="0.45">
      <c r="A151">
        <v>604</v>
      </c>
      <c r="B151">
        <v>126.1777441</v>
      </c>
      <c r="C151">
        <v>1574.3743139999999</v>
      </c>
      <c r="D151" s="11">
        <f t="shared" si="6"/>
        <v>1700.5520580999998</v>
      </c>
      <c r="E151">
        <f t="shared" si="7"/>
        <v>47.231229420000041</v>
      </c>
      <c r="F151">
        <v>604</v>
      </c>
      <c r="G151">
        <v>129.410529</v>
      </c>
      <c r="H151">
        <v>1579.899371</v>
      </c>
      <c r="I151" s="11">
        <f t="shared" si="8"/>
        <v>1709.3099</v>
      </c>
    </row>
    <row r="152" spans="1:9" x14ac:dyDescent="0.45">
      <c r="A152">
        <v>603</v>
      </c>
      <c r="B152">
        <v>124.69303290000001</v>
      </c>
      <c r="C152">
        <v>1577.9127800000001</v>
      </c>
      <c r="D152" s="11">
        <f t="shared" si="6"/>
        <v>1702.6058129</v>
      </c>
      <c r="E152">
        <f t="shared" si="7"/>
        <v>47.337383400000043</v>
      </c>
      <c r="F152">
        <v>603</v>
      </c>
      <c r="G152">
        <v>126.99885999999999</v>
      </c>
      <c r="H152">
        <v>1583.861273</v>
      </c>
      <c r="I152" s="11">
        <f t="shared" si="8"/>
        <v>1710.8601329999999</v>
      </c>
    </row>
    <row r="153" spans="1:9" x14ac:dyDescent="0.45">
      <c r="A153">
        <v>602</v>
      </c>
      <c r="B153">
        <v>124.2133927</v>
      </c>
      <c r="C153">
        <v>1580.6884580000001</v>
      </c>
      <c r="D153" s="11">
        <f t="shared" si="6"/>
        <v>1704.9018507000001</v>
      </c>
      <c r="E153">
        <f t="shared" si="7"/>
        <v>47.420653740000041</v>
      </c>
      <c r="F153">
        <v>602</v>
      </c>
      <c r="G153">
        <v>126.2013681</v>
      </c>
      <c r="H153">
        <v>1586.94173</v>
      </c>
      <c r="I153" s="11">
        <f t="shared" si="8"/>
        <v>1713.1430981000001</v>
      </c>
    </row>
    <row r="154" spans="1:9" x14ac:dyDescent="0.45">
      <c r="A154">
        <v>601</v>
      </c>
      <c r="B154">
        <v>122.1555316</v>
      </c>
      <c r="C154">
        <v>1584.0637380000001</v>
      </c>
      <c r="D154" s="11">
        <f t="shared" si="6"/>
        <v>1706.2192696</v>
      </c>
      <c r="E154">
        <f t="shared" si="7"/>
        <v>47.52191214000004</v>
      </c>
      <c r="F154">
        <v>601</v>
      </c>
      <c r="G154">
        <v>125.2871457</v>
      </c>
      <c r="H154">
        <v>1590.0872629999999</v>
      </c>
      <c r="I154" s="11">
        <f t="shared" si="8"/>
        <v>1715.3744087</v>
      </c>
    </row>
    <row r="155" spans="1:9" x14ac:dyDescent="0.45">
      <c r="A155">
        <v>600</v>
      </c>
      <c r="B155">
        <v>120.8995817</v>
      </c>
      <c r="C155">
        <v>1587.060794</v>
      </c>
      <c r="D155" s="11">
        <f t="shared" si="6"/>
        <v>1707.9603757</v>
      </c>
      <c r="E155">
        <f t="shared" si="7"/>
        <v>47.611823820000041</v>
      </c>
      <c r="F155">
        <v>600</v>
      </c>
      <c r="G155">
        <v>124.75370479999999</v>
      </c>
      <c r="H155">
        <v>1592.3150889999999</v>
      </c>
      <c r="I155" s="11">
        <f t="shared" si="8"/>
        <v>1717.0687937999999</v>
      </c>
    </row>
    <row r="156" spans="1:9" x14ac:dyDescent="0.45">
      <c r="A156">
        <v>599</v>
      </c>
      <c r="B156">
        <v>120.7554098</v>
      </c>
      <c r="C156">
        <v>1589.5884160000001</v>
      </c>
      <c r="D156" s="11">
        <f t="shared" si="6"/>
        <v>1710.3438258000001</v>
      </c>
      <c r="E156">
        <f t="shared" si="7"/>
        <v>47.687652480000047</v>
      </c>
      <c r="F156">
        <v>599</v>
      </c>
      <c r="G156">
        <v>122.63338469999999</v>
      </c>
      <c r="H156">
        <v>1595.9570530000001</v>
      </c>
      <c r="I156" s="11">
        <f t="shared" si="8"/>
        <v>1718.5904377000002</v>
      </c>
    </row>
    <row r="157" spans="1:9" x14ac:dyDescent="0.45">
      <c r="A157">
        <v>598</v>
      </c>
      <c r="B157">
        <v>118.7528667</v>
      </c>
      <c r="C157">
        <v>1592.9927949999999</v>
      </c>
      <c r="D157" s="11">
        <f t="shared" si="6"/>
        <v>1711.7456616999998</v>
      </c>
      <c r="E157">
        <f t="shared" si="7"/>
        <v>47.789783850000042</v>
      </c>
      <c r="F157">
        <v>598</v>
      </c>
      <c r="G157">
        <v>121.9147821</v>
      </c>
      <c r="H157">
        <v>1598.8065779999999</v>
      </c>
      <c r="I157" s="11">
        <f t="shared" si="8"/>
        <v>1720.7213600999999</v>
      </c>
    </row>
    <row r="158" spans="1:9" x14ac:dyDescent="0.45">
      <c r="A158">
        <v>597</v>
      </c>
      <c r="B158">
        <v>117.12557529999999</v>
      </c>
      <c r="C158">
        <v>1596.4705899999999</v>
      </c>
      <c r="D158" s="11">
        <f t="shared" si="6"/>
        <v>1713.5961652999999</v>
      </c>
      <c r="E158">
        <f t="shared" si="7"/>
        <v>47.894117700000038</v>
      </c>
      <c r="F158">
        <v>597</v>
      </c>
      <c r="G158">
        <v>121.1961086</v>
      </c>
      <c r="H158">
        <v>1602.1893620000001</v>
      </c>
      <c r="I158" s="11">
        <f t="shared" si="8"/>
        <v>1723.3854706000002</v>
      </c>
    </row>
    <row r="159" spans="1:9" x14ac:dyDescent="0.45">
      <c r="A159">
        <v>596</v>
      </c>
      <c r="B159">
        <v>118.1111389</v>
      </c>
      <c r="C159">
        <v>1597.6818430000001</v>
      </c>
      <c r="D159" s="11">
        <f t="shared" si="6"/>
        <v>1715.7929819000001</v>
      </c>
      <c r="E159">
        <f t="shared" si="7"/>
        <v>47.930455290000047</v>
      </c>
      <c r="F159">
        <v>596</v>
      </c>
      <c r="G159">
        <v>121.6644649</v>
      </c>
      <c r="H159">
        <v>1603.6310940000001</v>
      </c>
      <c r="I159" s="11">
        <f t="shared" si="8"/>
        <v>1725.2955589000001</v>
      </c>
    </row>
    <row r="160" spans="1:9" x14ac:dyDescent="0.45">
      <c r="A160">
        <v>595</v>
      </c>
      <c r="B160">
        <v>116.4943818</v>
      </c>
      <c r="C160">
        <v>1600.8390380000001</v>
      </c>
      <c r="D160" s="11">
        <f t="shared" si="6"/>
        <v>1717.3334198</v>
      </c>
      <c r="E160">
        <f t="shared" si="7"/>
        <v>48.025171140000047</v>
      </c>
      <c r="F160">
        <v>595</v>
      </c>
      <c r="G160">
        <v>121.3016289</v>
      </c>
      <c r="H160">
        <v>1606.5046139999999</v>
      </c>
      <c r="I160" s="11">
        <f t="shared" si="8"/>
        <v>1727.8062428999999</v>
      </c>
    </row>
    <row r="161" spans="1:9" x14ac:dyDescent="0.45">
      <c r="A161">
        <v>594</v>
      </c>
      <c r="B161">
        <v>116.5322366</v>
      </c>
      <c r="C161">
        <v>1603.132141</v>
      </c>
      <c r="D161" s="11">
        <f t="shared" si="6"/>
        <v>1719.6643776000001</v>
      </c>
      <c r="E161">
        <f t="shared" si="7"/>
        <v>48.093964230000047</v>
      </c>
      <c r="F161">
        <v>594</v>
      </c>
      <c r="G161">
        <v>119.4552401</v>
      </c>
      <c r="H161">
        <v>1610.055824</v>
      </c>
      <c r="I161" s="11">
        <f t="shared" si="8"/>
        <v>1729.5110641000001</v>
      </c>
    </row>
    <row r="162" spans="1:9" x14ac:dyDescent="0.45">
      <c r="A162">
        <v>593</v>
      </c>
      <c r="B162">
        <v>115.2150692</v>
      </c>
      <c r="C162">
        <v>1605.938314</v>
      </c>
      <c r="D162" s="11">
        <f t="shared" si="6"/>
        <v>1721.1533832</v>
      </c>
      <c r="E162">
        <f t="shared" si="7"/>
        <v>48.17814942000004</v>
      </c>
      <c r="F162">
        <v>593</v>
      </c>
      <c r="G162">
        <v>119.012657</v>
      </c>
      <c r="H162">
        <v>1611.8684659999999</v>
      </c>
      <c r="I162" s="11">
        <f t="shared" si="8"/>
        <v>1730.8811229999999</v>
      </c>
    </row>
    <row r="163" spans="1:9" x14ac:dyDescent="0.45">
      <c r="A163">
        <v>592</v>
      </c>
      <c r="B163">
        <v>114.2109535</v>
      </c>
      <c r="C163">
        <v>1607.921002</v>
      </c>
      <c r="D163" s="11">
        <f t="shared" si="6"/>
        <v>1722.1319555</v>
      </c>
      <c r="E163">
        <f t="shared" si="7"/>
        <v>48.237630060000043</v>
      </c>
      <c r="F163">
        <v>592</v>
      </c>
      <c r="G163">
        <v>117.31373480000001</v>
      </c>
      <c r="H163">
        <v>1614.4406530000001</v>
      </c>
      <c r="I163" s="11">
        <f t="shared" si="8"/>
        <v>1731.7543878000001</v>
      </c>
    </row>
    <row r="164" spans="1:9" x14ac:dyDescent="0.45">
      <c r="A164">
        <v>591</v>
      </c>
      <c r="B164">
        <v>113.478686</v>
      </c>
      <c r="C164">
        <v>1610.397148</v>
      </c>
      <c r="D164" s="11">
        <f t="shared" si="6"/>
        <v>1723.8758339999999</v>
      </c>
      <c r="E164">
        <f t="shared" si="7"/>
        <v>48.311914440000045</v>
      </c>
      <c r="F164">
        <v>591</v>
      </c>
      <c r="G164">
        <v>117.1639191</v>
      </c>
      <c r="H164">
        <v>1616.904546</v>
      </c>
      <c r="I164" s="11">
        <f t="shared" si="8"/>
        <v>1734.0684650999999</v>
      </c>
    </row>
    <row r="165" spans="1:9" x14ac:dyDescent="0.45">
      <c r="A165">
        <v>590</v>
      </c>
      <c r="B165">
        <v>113.15236229999999</v>
      </c>
      <c r="C165">
        <v>1611.653147</v>
      </c>
      <c r="D165" s="11">
        <f t="shared" si="6"/>
        <v>1724.8055093</v>
      </c>
      <c r="E165">
        <f t="shared" si="7"/>
        <v>48.349594410000044</v>
      </c>
      <c r="F165">
        <v>590</v>
      </c>
      <c r="G165">
        <v>115.2987775</v>
      </c>
      <c r="H165">
        <v>1619.43947</v>
      </c>
      <c r="I165" s="11">
        <f t="shared" si="8"/>
        <v>1734.7382474999999</v>
      </c>
    </row>
    <row r="166" spans="1:9" x14ac:dyDescent="0.45">
      <c r="A166">
        <v>589</v>
      </c>
      <c r="B166">
        <v>111.9145393</v>
      </c>
      <c r="C166">
        <v>1614.2217820000001</v>
      </c>
      <c r="D166" s="11">
        <f t="shared" si="6"/>
        <v>1726.1363213</v>
      </c>
      <c r="E166">
        <f t="shared" si="7"/>
        <v>48.426653460000047</v>
      </c>
      <c r="F166">
        <v>589</v>
      </c>
      <c r="G166">
        <v>116.2563846</v>
      </c>
      <c r="H166">
        <v>1620.333682</v>
      </c>
      <c r="I166" s="11">
        <f t="shared" si="8"/>
        <v>1736.5900666</v>
      </c>
    </row>
    <row r="167" spans="1:9" x14ac:dyDescent="0.45">
      <c r="A167">
        <v>588</v>
      </c>
      <c r="B167">
        <v>110.47559889999999</v>
      </c>
      <c r="C167">
        <v>1615.971988</v>
      </c>
      <c r="D167" s="11">
        <f t="shared" si="6"/>
        <v>1726.4475869</v>
      </c>
      <c r="E167">
        <f t="shared" si="7"/>
        <v>48.479159640000042</v>
      </c>
      <c r="F167">
        <v>588</v>
      </c>
      <c r="G167">
        <v>113.8055767</v>
      </c>
      <c r="H167">
        <v>1623.160451</v>
      </c>
      <c r="I167" s="11">
        <f t="shared" si="8"/>
        <v>1736.9660277</v>
      </c>
    </row>
    <row r="168" spans="1:9" x14ac:dyDescent="0.45">
      <c r="A168">
        <v>587</v>
      </c>
      <c r="B168">
        <v>108.2960739</v>
      </c>
      <c r="C168">
        <v>1619.175072</v>
      </c>
      <c r="D168" s="11">
        <f t="shared" si="6"/>
        <v>1727.4711459</v>
      </c>
      <c r="E168">
        <f t="shared" si="7"/>
        <v>48.575252160000041</v>
      </c>
      <c r="F168">
        <v>587</v>
      </c>
      <c r="G168">
        <v>111.70948730000001</v>
      </c>
      <c r="H168">
        <v>1626.3353520000001</v>
      </c>
      <c r="I168" s="11">
        <f t="shared" si="8"/>
        <v>1738.0448393000001</v>
      </c>
    </row>
    <row r="169" spans="1:9" x14ac:dyDescent="0.45">
      <c r="A169">
        <v>586</v>
      </c>
      <c r="B169">
        <v>107.50971180000001</v>
      </c>
      <c r="C169">
        <v>1621.023852</v>
      </c>
      <c r="D169" s="11">
        <f t="shared" si="6"/>
        <v>1728.5335638000001</v>
      </c>
      <c r="E169">
        <f t="shared" si="7"/>
        <v>48.630715560000041</v>
      </c>
      <c r="F169">
        <v>586</v>
      </c>
      <c r="G169">
        <v>110.42746320000001</v>
      </c>
      <c r="H169">
        <v>1628.6486950000001</v>
      </c>
      <c r="I169" s="11">
        <f t="shared" si="8"/>
        <v>1739.0761582</v>
      </c>
    </row>
    <row r="170" spans="1:9" x14ac:dyDescent="0.45">
      <c r="A170">
        <v>585</v>
      </c>
      <c r="B170">
        <v>106.06789139999999</v>
      </c>
      <c r="C170">
        <v>1623.4668529999999</v>
      </c>
      <c r="D170" s="11">
        <f t="shared" si="6"/>
        <v>1729.5347443999999</v>
      </c>
      <c r="E170">
        <f t="shared" si="7"/>
        <v>48.704005590000037</v>
      </c>
      <c r="F170">
        <v>585</v>
      </c>
      <c r="G170">
        <v>108.9534872</v>
      </c>
      <c r="H170">
        <v>1631.1202940000001</v>
      </c>
      <c r="I170" s="11">
        <f t="shared" si="8"/>
        <v>1740.0737812</v>
      </c>
    </row>
    <row r="171" spans="1:9" x14ac:dyDescent="0.45">
      <c r="A171">
        <v>584</v>
      </c>
      <c r="B171">
        <v>104.7288379</v>
      </c>
      <c r="C171">
        <v>1625.9184439999999</v>
      </c>
      <c r="D171" s="11">
        <f t="shared" si="6"/>
        <v>1730.6472818999998</v>
      </c>
      <c r="E171">
        <f t="shared" si="7"/>
        <v>48.777553320000038</v>
      </c>
      <c r="F171">
        <v>584</v>
      </c>
      <c r="G171">
        <v>108.81958040000001</v>
      </c>
      <c r="H171">
        <v>1633.140431</v>
      </c>
      <c r="I171" s="11">
        <f t="shared" si="8"/>
        <v>1741.9600114</v>
      </c>
    </row>
    <row r="172" spans="1:9" x14ac:dyDescent="0.45">
      <c r="A172">
        <v>583</v>
      </c>
      <c r="B172">
        <v>102.8668728</v>
      </c>
      <c r="C172">
        <v>1629.1657749999999</v>
      </c>
      <c r="D172" s="11">
        <f t="shared" si="6"/>
        <v>1732.0326477999999</v>
      </c>
      <c r="E172">
        <f t="shared" si="7"/>
        <v>48.874973250000039</v>
      </c>
      <c r="F172">
        <v>583</v>
      </c>
      <c r="G172">
        <v>106.63651369999999</v>
      </c>
      <c r="H172">
        <v>1636.8785499999999</v>
      </c>
      <c r="I172" s="11">
        <f t="shared" si="8"/>
        <v>1743.5150636999999</v>
      </c>
    </row>
    <row r="173" spans="1:9" x14ac:dyDescent="0.45">
      <c r="A173">
        <v>582</v>
      </c>
      <c r="B173">
        <v>102.6265161</v>
      </c>
      <c r="C173">
        <v>1630.1454960000001</v>
      </c>
      <c r="D173" s="11">
        <f t="shared" si="6"/>
        <v>1732.7720121000002</v>
      </c>
      <c r="E173">
        <f t="shared" si="7"/>
        <v>48.904364880000045</v>
      </c>
      <c r="F173">
        <v>582</v>
      </c>
      <c r="G173">
        <v>105.6079345</v>
      </c>
      <c r="H173">
        <v>1638.762444</v>
      </c>
      <c r="I173" s="11">
        <f t="shared" si="8"/>
        <v>1744.3703785</v>
      </c>
    </row>
    <row r="174" spans="1:9" x14ac:dyDescent="0.45">
      <c r="A174">
        <v>581</v>
      </c>
      <c r="B174">
        <v>100.1177747</v>
      </c>
      <c r="C174">
        <v>1633.714436</v>
      </c>
      <c r="D174" s="11">
        <f t="shared" si="6"/>
        <v>1733.8322106999999</v>
      </c>
      <c r="E174">
        <f t="shared" si="7"/>
        <v>49.011433080000046</v>
      </c>
      <c r="F174">
        <v>581</v>
      </c>
      <c r="G174">
        <v>104.0723955</v>
      </c>
      <c r="H174">
        <v>1641.7144760000001</v>
      </c>
      <c r="I174" s="11">
        <f t="shared" si="8"/>
        <v>1745.7868715000002</v>
      </c>
    </row>
    <row r="175" spans="1:9" x14ac:dyDescent="0.45">
      <c r="A175">
        <v>580</v>
      </c>
      <c r="B175">
        <v>98.052343100000002</v>
      </c>
      <c r="C175">
        <v>1636.5381279999999</v>
      </c>
      <c r="D175" s="11">
        <f t="shared" si="6"/>
        <v>1734.5904710999998</v>
      </c>
      <c r="E175">
        <f t="shared" si="7"/>
        <v>49.096143840000039</v>
      </c>
      <c r="F175">
        <v>580</v>
      </c>
      <c r="G175">
        <v>101.7389573</v>
      </c>
      <c r="H175">
        <v>1644.8328899999999</v>
      </c>
      <c r="I175" s="11">
        <f t="shared" si="8"/>
        <v>1746.5718472999999</v>
      </c>
    </row>
    <row r="176" spans="1:9" x14ac:dyDescent="0.45">
      <c r="A176">
        <v>579</v>
      </c>
      <c r="B176">
        <v>98.067433570000006</v>
      </c>
      <c r="C176">
        <v>1638.1945470000001</v>
      </c>
      <c r="D176" s="11">
        <f t="shared" si="6"/>
        <v>1736.2619805700001</v>
      </c>
      <c r="E176">
        <f t="shared" si="7"/>
        <v>49.145836410000044</v>
      </c>
      <c r="F176">
        <v>579</v>
      </c>
      <c r="G176">
        <v>101.8824324</v>
      </c>
      <c r="H176">
        <v>1646.999401</v>
      </c>
      <c r="I176" s="11">
        <f t="shared" si="8"/>
        <v>1748.8818334</v>
      </c>
    </row>
    <row r="177" spans="1:9" x14ac:dyDescent="0.45">
      <c r="A177">
        <v>578</v>
      </c>
      <c r="B177">
        <v>95.097175149999998</v>
      </c>
      <c r="C177">
        <v>1641.8638129999999</v>
      </c>
      <c r="D177" s="11">
        <f t="shared" si="6"/>
        <v>1736.96098815</v>
      </c>
      <c r="E177">
        <f t="shared" si="7"/>
        <v>49.255914390000044</v>
      </c>
      <c r="F177">
        <v>578</v>
      </c>
      <c r="G177">
        <v>99.713172900000004</v>
      </c>
      <c r="H177">
        <v>1650.35688</v>
      </c>
      <c r="I177" s="11">
        <f t="shared" si="8"/>
        <v>1750.0700529000001</v>
      </c>
    </row>
    <row r="178" spans="1:9" x14ac:dyDescent="0.45">
      <c r="A178">
        <v>577</v>
      </c>
      <c r="B178">
        <v>94.533808149999999</v>
      </c>
      <c r="C178">
        <v>1643.74665</v>
      </c>
      <c r="D178" s="11">
        <f t="shared" si="6"/>
        <v>1738.28045815</v>
      </c>
      <c r="E178">
        <f t="shared" si="7"/>
        <v>49.312399500000048</v>
      </c>
      <c r="F178">
        <v>577</v>
      </c>
      <c r="G178">
        <v>98.555163500000006</v>
      </c>
      <c r="H178">
        <v>1651.993604</v>
      </c>
      <c r="I178" s="11">
        <f t="shared" si="8"/>
        <v>1750.5487674999999</v>
      </c>
    </row>
    <row r="179" spans="1:9" x14ac:dyDescent="0.45">
      <c r="A179">
        <v>576</v>
      </c>
      <c r="B179">
        <v>92.816290809999998</v>
      </c>
      <c r="C179">
        <v>1646.3951850000001</v>
      </c>
      <c r="D179" s="11">
        <f t="shared" si="6"/>
        <v>1739.2114758100001</v>
      </c>
      <c r="E179">
        <f t="shared" si="7"/>
        <v>49.391855550000045</v>
      </c>
      <c r="F179">
        <v>576</v>
      </c>
      <c r="G179">
        <v>96.535958280000003</v>
      </c>
      <c r="H179">
        <v>1655.0226359999999</v>
      </c>
      <c r="I179" s="11">
        <f t="shared" si="8"/>
        <v>1751.5585942799999</v>
      </c>
    </row>
    <row r="180" spans="1:9" x14ac:dyDescent="0.45">
      <c r="A180">
        <v>575</v>
      </c>
      <c r="B180">
        <v>91.437584389999998</v>
      </c>
      <c r="C180">
        <v>1649.1853040000001</v>
      </c>
      <c r="D180" s="11">
        <f t="shared" si="6"/>
        <v>1740.6228883900001</v>
      </c>
      <c r="E180">
        <f t="shared" si="7"/>
        <v>49.47555912000005</v>
      </c>
      <c r="F180">
        <v>575</v>
      </c>
      <c r="G180">
        <v>93.987365830000002</v>
      </c>
      <c r="H180">
        <v>1659.1318369999999</v>
      </c>
      <c r="I180" s="11">
        <f t="shared" si="8"/>
        <v>1753.1192028299999</v>
      </c>
    </row>
    <row r="181" spans="1:9" x14ac:dyDescent="0.45">
      <c r="A181">
        <v>574</v>
      </c>
      <c r="B181">
        <v>88.76770965</v>
      </c>
      <c r="C181">
        <v>1652.1384989999999</v>
      </c>
      <c r="D181" s="11">
        <f t="shared" si="6"/>
        <v>1740.9062086499998</v>
      </c>
      <c r="E181">
        <f t="shared" si="7"/>
        <v>49.56415497000004</v>
      </c>
      <c r="F181">
        <v>574</v>
      </c>
      <c r="G181">
        <v>91.700764550000002</v>
      </c>
      <c r="H181">
        <v>1661.5446449999999</v>
      </c>
      <c r="I181" s="11">
        <f t="shared" si="8"/>
        <v>1753.24540955</v>
      </c>
    </row>
    <row r="182" spans="1:9" x14ac:dyDescent="0.45">
      <c r="A182">
        <v>573</v>
      </c>
      <c r="B182">
        <v>86.082382960000004</v>
      </c>
      <c r="C182">
        <v>1655.5050630000001</v>
      </c>
      <c r="D182" s="11">
        <f t="shared" si="6"/>
        <v>1741.58744596</v>
      </c>
      <c r="E182">
        <f t="shared" si="7"/>
        <v>49.665151890000047</v>
      </c>
      <c r="F182">
        <v>573</v>
      </c>
      <c r="G182">
        <v>89.475540879999997</v>
      </c>
      <c r="H182">
        <v>1664.7943049999999</v>
      </c>
      <c r="I182" s="11">
        <f t="shared" si="8"/>
        <v>1754.2698458799998</v>
      </c>
    </row>
    <row r="183" spans="1:9" x14ac:dyDescent="0.45">
      <c r="A183">
        <v>572</v>
      </c>
      <c r="B183">
        <v>85.304741629999995</v>
      </c>
      <c r="C183">
        <v>1657.9700439999999</v>
      </c>
      <c r="D183" s="11">
        <f t="shared" si="6"/>
        <v>1743.27478563</v>
      </c>
      <c r="E183">
        <f t="shared" si="7"/>
        <v>49.739101320000039</v>
      </c>
      <c r="F183">
        <v>572</v>
      </c>
      <c r="G183">
        <v>89.475316579999998</v>
      </c>
      <c r="H183">
        <v>1667.9853949999999</v>
      </c>
      <c r="I183" s="11">
        <f t="shared" si="8"/>
        <v>1757.46071158</v>
      </c>
    </row>
    <row r="184" spans="1:9" x14ac:dyDescent="0.45">
      <c r="A184">
        <v>571</v>
      </c>
      <c r="B184">
        <v>82.334444149999996</v>
      </c>
      <c r="C184">
        <v>1661.6967870000001</v>
      </c>
      <c r="D184" s="11">
        <f t="shared" si="6"/>
        <v>1744.0312311500002</v>
      </c>
      <c r="E184">
        <f t="shared" si="7"/>
        <v>49.850903610000046</v>
      </c>
      <c r="F184">
        <v>571</v>
      </c>
      <c r="G184">
        <v>85.975440710000001</v>
      </c>
      <c r="H184">
        <v>1671.7205710000001</v>
      </c>
      <c r="I184" s="11">
        <f t="shared" si="8"/>
        <v>1757.69601171</v>
      </c>
    </row>
    <row r="185" spans="1:9" x14ac:dyDescent="0.45">
      <c r="A185">
        <v>570</v>
      </c>
      <c r="B185">
        <v>81.276612869999994</v>
      </c>
      <c r="C185">
        <v>1664.5586410000001</v>
      </c>
      <c r="D185" s="11">
        <f t="shared" si="6"/>
        <v>1745.8352538700001</v>
      </c>
      <c r="E185">
        <f t="shared" si="7"/>
        <v>49.93675923000005</v>
      </c>
      <c r="F185">
        <v>570</v>
      </c>
      <c r="G185">
        <v>85.129097389999998</v>
      </c>
      <c r="H185">
        <v>1674.1970389999999</v>
      </c>
      <c r="I185" s="11">
        <f t="shared" si="8"/>
        <v>1759.3261363899999</v>
      </c>
    </row>
    <row r="186" spans="1:9" x14ac:dyDescent="0.45">
      <c r="A186">
        <v>569</v>
      </c>
      <c r="B186">
        <v>78.556785669999996</v>
      </c>
      <c r="C186">
        <v>1668.306632</v>
      </c>
      <c r="D186" s="11">
        <f t="shared" si="6"/>
        <v>1746.86341767</v>
      </c>
      <c r="E186">
        <f t="shared" si="7"/>
        <v>50.049198960000048</v>
      </c>
      <c r="F186">
        <v>569</v>
      </c>
      <c r="G186">
        <v>81.968433660000002</v>
      </c>
      <c r="H186">
        <v>1679.0075220000001</v>
      </c>
      <c r="I186" s="11">
        <f t="shared" si="8"/>
        <v>1760.9759556600002</v>
      </c>
    </row>
    <row r="187" spans="1:9" x14ac:dyDescent="0.45">
      <c r="A187">
        <v>568</v>
      </c>
      <c r="B187">
        <v>76.046663570000007</v>
      </c>
      <c r="C187">
        <v>1672.215694</v>
      </c>
      <c r="D187" s="11">
        <f t="shared" si="6"/>
        <v>1748.2623575699999</v>
      </c>
      <c r="E187">
        <f t="shared" si="7"/>
        <v>50.166470820000043</v>
      </c>
      <c r="F187">
        <v>568</v>
      </c>
      <c r="G187">
        <v>79.101746669999997</v>
      </c>
      <c r="H187">
        <v>1682.820095</v>
      </c>
      <c r="I187" s="11">
        <f t="shared" si="8"/>
        <v>1761.92184167</v>
      </c>
    </row>
    <row r="188" spans="1:9" x14ac:dyDescent="0.45">
      <c r="A188">
        <v>567</v>
      </c>
      <c r="B188">
        <v>74.786127070000006</v>
      </c>
      <c r="C188">
        <v>1675.4679900000001</v>
      </c>
      <c r="D188" s="11">
        <f t="shared" si="6"/>
        <v>1750.2541170700001</v>
      </c>
      <c r="E188">
        <f t="shared" si="7"/>
        <v>50.264039700000048</v>
      </c>
      <c r="F188">
        <v>567</v>
      </c>
      <c r="G188">
        <v>78.00262472</v>
      </c>
      <c r="H188">
        <v>1685.978214</v>
      </c>
      <c r="I188" s="11">
        <f t="shared" si="8"/>
        <v>1763.9808387200001</v>
      </c>
    </row>
    <row r="189" spans="1:9" x14ac:dyDescent="0.45">
      <c r="A189">
        <v>566</v>
      </c>
      <c r="B189">
        <v>71.568100369999996</v>
      </c>
      <c r="C189">
        <v>1680.151531</v>
      </c>
      <c r="D189" s="11">
        <f t="shared" si="6"/>
        <v>1751.7196313699999</v>
      </c>
      <c r="E189">
        <f t="shared" si="7"/>
        <v>50.404545930000047</v>
      </c>
      <c r="F189">
        <v>566</v>
      </c>
      <c r="G189">
        <v>75.402109469999999</v>
      </c>
      <c r="H189">
        <v>1690.89508</v>
      </c>
      <c r="I189" s="11">
        <f t="shared" si="8"/>
        <v>1766.2971894699999</v>
      </c>
    </row>
    <row r="190" spans="1:9" x14ac:dyDescent="0.45">
      <c r="A190">
        <v>565</v>
      </c>
      <c r="B190">
        <v>71.447900219999994</v>
      </c>
      <c r="C190">
        <v>1683.619451</v>
      </c>
      <c r="D190" s="11">
        <f t="shared" si="6"/>
        <v>1755.0673512200001</v>
      </c>
      <c r="E190">
        <f t="shared" si="7"/>
        <v>50.508583530000045</v>
      </c>
      <c r="F190">
        <v>565</v>
      </c>
      <c r="G190">
        <v>76.07752696</v>
      </c>
      <c r="H190">
        <v>1694.0280660000001</v>
      </c>
      <c r="I190" s="11">
        <f t="shared" si="8"/>
        <v>1770.1055929600002</v>
      </c>
    </row>
    <row r="191" spans="1:9" x14ac:dyDescent="0.45">
      <c r="A191">
        <v>564</v>
      </c>
      <c r="B191">
        <v>70.404146359999999</v>
      </c>
      <c r="C191">
        <v>1687.4741939999999</v>
      </c>
      <c r="D191" s="11">
        <f t="shared" si="6"/>
        <v>1757.8783403599998</v>
      </c>
      <c r="E191">
        <f t="shared" si="7"/>
        <v>50.624225820000042</v>
      </c>
      <c r="F191">
        <v>564</v>
      </c>
      <c r="G191">
        <v>74.027319500000004</v>
      </c>
      <c r="H191">
        <v>1698.8531390000001</v>
      </c>
      <c r="I191" s="11">
        <f t="shared" si="8"/>
        <v>1772.8804585</v>
      </c>
    </row>
    <row r="192" spans="1:9" x14ac:dyDescent="0.45">
      <c r="A192">
        <v>563</v>
      </c>
      <c r="B192">
        <v>69.103658089999996</v>
      </c>
      <c r="C192">
        <v>1691.4697020000001</v>
      </c>
      <c r="D192" s="11">
        <f t="shared" si="6"/>
        <v>1760.5733600900001</v>
      </c>
      <c r="E192">
        <f t="shared" si="7"/>
        <v>50.744091060000045</v>
      </c>
      <c r="F192">
        <v>563</v>
      </c>
      <c r="G192">
        <v>71.018335370000003</v>
      </c>
      <c r="H192">
        <v>1703.672423</v>
      </c>
      <c r="I192" s="11">
        <f t="shared" si="8"/>
        <v>1774.6907583699999</v>
      </c>
    </row>
    <row r="193" spans="1:9" x14ac:dyDescent="0.45">
      <c r="A193">
        <v>562</v>
      </c>
      <c r="B193">
        <v>65.77515468</v>
      </c>
      <c r="C193">
        <v>1696.928091</v>
      </c>
      <c r="D193" s="11">
        <f t="shared" si="6"/>
        <v>1762.70324568</v>
      </c>
      <c r="E193">
        <f t="shared" si="7"/>
        <v>50.907842730000048</v>
      </c>
      <c r="F193">
        <v>562</v>
      </c>
      <c r="G193">
        <v>70.069190370000001</v>
      </c>
      <c r="H193">
        <v>1708.192814</v>
      </c>
      <c r="I193" s="11">
        <f t="shared" si="8"/>
        <v>1778.2620043699999</v>
      </c>
    </row>
    <row r="194" spans="1:9" x14ac:dyDescent="0.45">
      <c r="A194">
        <v>561</v>
      </c>
      <c r="B194">
        <v>65.584753370000001</v>
      </c>
      <c r="C194">
        <v>1701.109254</v>
      </c>
      <c r="D194" s="11">
        <f t="shared" si="6"/>
        <v>1766.69400737</v>
      </c>
      <c r="E194">
        <f t="shared" si="7"/>
        <v>51.033277620000042</v>
      </c>
      <c r="F194">
        <v>561</v>
      </c>
      <c r="G194">
        <v>69.331339130000003</v>
      </c>
      <c r="H194">
        <v>1712.6000320000001</v>
      </c>
      <c r="I194" s="11">
        <f t="shared" si="8"/>
        <v>1781.9313711300001</v>
      </c>
    </row>
    <row r="195" spans="1:9" x14ac:dyDescent="0.45">
      <c r="A195">
        <v>560</v>
      </c>
      <c r="B195">
        <v>63.912331459999997</v>
      </c>
      <c r="C195">
        <v>1705.129404</v>
      </c>
      <c r="D195" s="11">
        <f t="shared" si="6"/>
        <v>1769.0417354599999</v>
      </c>
      <c r="E195">
        <f t="shared" si="7"/>
        <v>51.153882120000048</v>
      </c>
      <c r="F195">
        <v>560</v>
      </c>
      <c r="G195">
        <v>66.251936110000003</v>
      </c>
      <c r="H195">
        <v>1717.760636</v>
      </c>
      <c r="I195" s="11">
        <f t="shared" si="8"/>
        <v>1784.0125721100001</v>
      </c>
    </row>
    <row r="196" spans="1:9" x14ac:dyDescent="0.45">
      <c r="A196">
        <v>559</v>
      </c>
      <c r="B196">
        <v>63.909674340000002</v>
      </c>
      <c r="C196">
        <v>1708.121697</v>
      </c>
      <c r="D196" s="11">
        <f t="shared" si="6"/>
        <v>1772.0313713400001</v>
      </c>
      <c r="E196">
        <f t="shared" si="7"/>
        <v>51.243650910000049</v>
      </c>
      <c r="F196">
        <v>559</v>
      </c>
      <c r="G196">
        <v>67.1299621</v>
      </c>
      <c r="H196">
        <v>1720.3150720000001</v>
      </c>
      <c r="I196" s="11">
        <f t="shared" si="8"/>
        <v>1787.4450341000002</v>
      </c>
    </row>
    <row r="197" spans="1:9" x14ac:dyDescent="0.45">
      <c r="A197">
        <v>558</v>
      </c>
      <c r="B197">
        <v>65.152236619999996</v>
      </c>
      <c r="C197">
        <v>1712.185446</v>
      </c>
      <c r="D197" s="11">
        <f t="shared" si="6"/>
        <v>1777.3376826199999</v>
      </c>
      <c r="E197">
        <f t="shared" si="7"/>
        <v>51.365563380000047</v>
      </c>
      <c r="F197">
        <v>558</v>
      </c>
      <c r="G197">
        <v>69.243396950000005</v>
      </c>
      <c r="H197">
        <v>1724.1445570000001</v>
      </c>
      <c r="I197" s="11">
        <f t="shared" si="8"/>
        <v>1793.3879539500001</v>
      </c>
    </row>
    <row r="198" spans="1:9" x14ac:dyDescent="0.45">
      <c r="A198">
        <v>557</v>
      </c>
      <c r="B198">
        <v>63.226977239999997</v>
      </c>
      <c r="C198">
        <v>1716.5533459999999</v>
      </c>
      <c r="D198" s="11">
        <f t="shared" ref="D198:D261" si="9">B198+C198</f>
        <v>1779.7803232399999</v>
      </c>
      <c r="E198">
        <f t="shared" ref="E198:E261" si="10">C198*(1-0.97)</f>
        <v>51.496600380000046</v>
      </c>
      <c r="F198">
        <v>557</v>
      </c>
      <c r="G198">
        <v>66.808655239999993</v>
      </c>
      <c r="H198">
        <v>1728.425369</v>
      </c>
      <c r="I198" s="11">
        <f t="shared" ref="I198:I261" si="11">G198+H198</f>
        <v>1795.2340242400001</v>
      </c>
    </row>
    <row r="199" spans="1:9" x14ac:dyDescent="0.45">
      <c r="A199">
        <v>556</v>
      </c>
      <c r="B199">
        <v>63.075694589999998</v>
      </c>
      <c r="C199">
        <v>1720.1498770000001</v>
      </c>
      <c r="D199" s="11">
        <f t="shared" si="9"/>
        <v>1783.2255715900001</v>
      </c>
      <c r="E199">
        <f t="shared" si="10"/>
        <v>51.604496310000044</v>
      </c>
      <c r="F199">
        <v>556</v>
      </c>
      <c r="G199">
        <v>66.91216301</v>
      </c>
      <c r="H199">
        <v>1732.3250700000001</v>
      </c>
      <c r="I199" s="11">
        <f t="shared" si="11"/>
        <v>1799.2372330100002</v>
      </c>
    </row>
    <row r="200" spans="1:9" x14ac:dyDescent="0.45">
      <c r="A200">
        <v>555</v>
      </c>
      <c r="B200">
        <v>63.957252699999998</v>
      </c>
      <c r="C200">
        <v>1723.922906</v>
      </c>
      <c r="D200" s="11">
        <f t="shared" si="9"/>
        <v>1787.8801587</v>
      </c>
      <c r="E200">
        <f t="shared" si="10"/>
        <v>51.717687180000048</v>
      </c>
      <c r="F200">
        <v>555</v>
      </c>
      <c r="G200">
        <v>67.256923409999999</v>
      </c>
      <c r="H200">
        <v>1736.8126159999999</v>
      </c>
      <c r="I200" s="11">
        <f t="shared" si="11"/>
        <v>1804.0695394099998</v>
      </c>
    </row>
    <row r="201" spans="1:9" x14ac:dyDescent="0.45">
      <c r="A201">
        <v>554</v>
      </c>
      <c r="B201">
        <v>62.280163440000003</v>
      </c>
      <c r="C201">
        <v>1728.683612</v>
      </c>
      <c r="D201" s="11">
        <f t="shared" si="9"/>
        <v>1790.9637754400001</v>
      </c>
      <c r="E201">
        <f t="shared" si="10"/>
        <v>51.860508360000047</v>
      </c>
      <c r="F201">
        <v>554</v>
      </c>
      <c r="G201">
        <v>65.97606021</v>
      </c>
      <c r="H201">
        <v>1741.1865299999999</v>
      </c>
      <c r="I201" s="11">
        <f t="shared" si="11"/>
        <v>1807.16259021</v>
      </c>
    </row>
    <row r="202" spans="1:9" x14ac:dyDescent="0.45">
      <c r="A202">
        <v>553</v>
      </c>
      <c r="B202">
        <v>62.352503519999999</v>
      </c>
      <c r="C202">
        <v>1732.2654769999999</v>
      </c>
      <c r="D202" s="11">
        <f t="shared" si="9"/>
        <v>1794.6179805199999</v>
      </c>
      <c r="E202">
        <f t="shared" si="10"/>
        <v>51.967964310000042</v>
      </c>
      <c r="F202">
        <v>553</v>
      </c>
      <c r="G202">
        <v>65.362447959999997</v>
      </c>
      <c r="H202">
        <v>1745.442055</v>
      </c>
      <c r="I202" s="11">
        <f t="shared" si="11"/>
        <v>1810.80450296</v>
      </c>
    </row>
    <row r="203" spans="1:9" x14ac:dyDescent="0.45">
      <c r="A203">
        <v>552</v>
      </c>
      <c r="B203">
        <v>61.848055930000001</v>
      </c>
      <c r="C203">
        <v>1737.01386</v>
      </c>
      <c r="D203" s="11">
        <f t="shared" si="9"/>
        <v>1798.8619159300001</v>
      </c>
      <c r="E203">
        <f t="shared" si="10"/>
        <v>52.110415800000048</v>
      </c>
      <c r="F203">
        <v>552</v>
      </c>
      <c r="G203">
        <v>66.175165870000001</v>
      </c>
      <c r="H203">
        <v>1749.26737</v>
      </c>
      <c r="I203" s="11">
        <f t="shared" si="11"/>
        <v>1815.44253587</v>
      </c>
    </row>
    <row r="204" spans="1:9" x14ac:dyDescent="0.45">
      <c r="A204">
        <v>551</v>
      </c>
      <c r="B204">
        <v>63.418031130000003</v>
      </c>
      <c r="C204">
        <v>1739.538618</v>
      </c>
      <c r="D204" s="11">
        <f t="shared" si="9"/>
        <v>1802.95664913</v>
      </c>
      <c r="E204">
        <f t="shared" si="10"/>
        <v>52.186158540000051</v>
      </c>
      <c r="F204">
        <v>551</v>
      </c>
      <c r="G204">
        <v>67.100601800000007</v>
      </c>
      <c r="H204">
        <v>1752.0236070000001</v>
      </c>
      <c r="I204" s="11">
        <f t="shared" si="11"/>
        <v>1819.1242088000001</v>
      </c>
    </row>
    <row r="205" spans="1:9" x14ac:dyDescent="0.45">
      <c r="A205">
        <v>550</v>
      </c>
      <c r="B205">
        <v>62.822291419999999</v>
      </c>
      <c r="C205">
        <v>1743.9166279999999</v>
      </c>
      <c r="D205" s="11">
        <f t="shared" si="9"/>
        <v>1806.73891942</v>
      </c>
      <c r="E205">
        <f t="shared" si="10"/>
        <v>52.317498840000042</v>
      </c>
      <c r="F205">
        <v>550</v>
      </c>
      <c r="G205">
        <v>66.300433670000004</v>
      </c>
      <c r="H205">
        <v>1757.4350939999999</v>
      </c>
      <c r="I205" s="11">
        <f t="shared" si="11"/>
        <v>1823.73552767</v>
      </c>
    </row>
    <row r="206" spans="1:9" x14ac:dyDescent="0.45">
      <c r="A206">
        <v>549</v>
      </c>
      <c r="B206">
        <v>62.731320289999999</v>
      </c>
      <c r="C206">
        <v>1748.3339100000001</v>
      </c>
      <c r="D206" s="11">
        <f t="shared" si="9"/>
        <v>1811.06523029</v>
      </c>
      <c r="E206">
        <f t="shared" si="10"/>
        <v>52.450017300000049</v>
      </c>
      <c r="F206">
        <v>549</v>
      </c>
      <c r="G206">
        <v>65.340230250000005</v>
      </c>
      <c r="H206">
        <v>1761.7687249999999</v>
      </c>
      <c r="I206" s="11">
        <f t="shared" si="11"/>
        <v>1827.10895525</v>
      </c>
    </row>
    <row r="207" spans="1:9" x14ac:dyDescent="0.45">
      <c r="A207">
        <v>548</v>
      </c>
      <c r="B207">
        <v>61.876202569999997</v>
      </c>
      <c r="C207">
        <v>1752.439071</v>
      </c>
      <c r="D207" s="11">
        <f t="shared" si="9"/>
        <v>1814.31527357</v>
      </c>
      <c r="E207">
        <f t="shared" si="10"/>
        <v>52.573172130000046</v>
      </c>
      <c r="F207">
        <v>548</v>
      </c>
      <c r="G207">
        <v>66.154872530000006</v>
      </c>
      <c r="H207">
        <v>1766.317724</v>
      </c>
      <c r="I207" s="11">
        <f t="shared" si="11"/>
        <v>1832.4725965299999</v>
      </c>
    </row>
    <row r="208" spans="1:9" x14ac:dyDescent="0.45">
      <c r="A208">
        <v>547</v>
      </c>
      <c r="B208">
        <v>63.887776469999999</v>
      </c>
      <c r="C208">
        <v>1754.8909149999999</v>
      </c>
      <c r="D208" s="11">
        <f t="shared" si="9"/>
        <v>1818.77869147</v>
      </c>
      <c r="E208">
        <f t="shared" si="10"/>
        <v>52.646727450000043</v>
      </c>
      <c r="F208">
        <v>547</v>
      </c>
      <c r="G208">
        <v>68.53175865</v>
      </c>
      <c r="H208">
        <v>1768.0961319999999</v>
      </c>
      <c r="I208" s="11">
        <f t="shared" si="11"/>
        <v>1836.6278906499999</v>
      </c>
    </row>
    <row r="209" spans="1:9" x14ac:dyDescent="0.45">
      <c r="A209">
        <v>546</v>
      </c>
      <c r="B209">
        <v>64.467188879999995</v>
      </c>
      <c r="C209">
        <v>1758.7041360000001</v>
      </c>
      <c r="D209" s="11">
        <f t="shared" si="9"/>
        <v>1823.1713248800002</v>
      </c>
      <c r="E209">
        <f t="shared" si="10"/>
        <v>52.761124080000052</v>
      </c>
      <c r="F209">
        <v>546</v>
      </c>
      <c r="G209">
        <v>65.994536519999997</v>
      </c>
      <c r="H209">
        <v>1773.285889</v>
      </c>
      <c r="I209" s="11">
        <f t="shared" si="11"/>
        <v>1839.2804255199999</v>
      </c>
    </row>
    <row r="210" spans="1:9" x14ac:dyDescent="0.45">
      <c r="A210">
        <v>545</v>
      </c>
      <c r="B210">
        <v>65.459576170000005</v>
      </c>
      <c r="C210">
        <v>1762.413446</v>
      </c>
      <c r="D210" s="11">
        <f t="shared" si="9"/>
        <v>1827.87302217</v>
      </c>
      <c r="E210">
        <f t="shared" si="10"/>
        <v>52.872403380000044</v>
      </c>
      <c r="F210">
        <v>545</v>
      </c>
      <c r="G210">
        <v>67.248344849999995</v>
      </c>
      <c r="H210">
        <v>1777.1326300000001</v>
      </c>
      <c r="I210" s="11">
        <f t="shared" si="11"/>
        <v>1844.38097485</v>
      </c>
    </row>
    <row r="211" spans="1:9" x14ac:dyDescent="0.45">
      <c r="A211">
        <v>544</v>
      </c>
      <c r="B211">
        <v>64.298346839999994</v>
      </c>
      <c r="C211">
        <v>1766.5800850000001</v>
      </c>
      <c r="D211" s="11">
        <f t="shared" si="9"/>
        <v>1830.8784318400001</v>
      </c>
      <c r="E211">
        <f t="shared" si="10"/>
        <v>52.997402550000047</v>
      </c>
      <c r="F211">
        <v>544</v>
      </c>
      <c r="G211">
        <v>68.434173799999996</v>
      </c>
      <c r="H211">
        <v>1780.109768</v>
      </c>
      <c r="I211" s="11">
        <f t="shared" si="11"/>
        <v>1848.5439418000001</v>
      </c>
    </row>
    <row r="212" spans="1:9" x14ac:dyDescent="0.45">
      <c r="A212">
        <v>543</v>
      </c>
      <c r="B212">
        <v>63.828799750000002</v>
      </c>
      <c r="C212">
        <v>1770.686408</v>
      </c>
      <c r="D212" s="11">
        <f t="shared" si="9"/>
        <v>1834.5152077499999</v>
      </c>
      <c r="E212">
        <f t="shared" si="10"/>
        <v>53.12059224000005</v>
      </c>
      <c r="F212">
        <v>543</v>
      </c>
      <c r="G212">
        <v>67.775292800000003</v>
      </c>
      <c r="H212">
        <v>1785.505095</v>
      </c>
      <c r="I212" s="11">
        <f t="shared" si="11"/>
        <v>1853.2803878</v>
      </c>
    </row>
    <row r="213" spans="1:9" x14ac:dyDescent="0.45">
      <c r="A213">
        <v>542</v>
      </c>
      <c r="B213">
        <v>66.417095950000004</v>
      </c>
      <c r="C213">
        <v>1773.6372240000001</v>
      </c>
      <c r="D213" s="11">
        <f t="shared" si="9"/>
        <v>1840.05431995</v>
      </c>
      <c r="E213">
        <f t="shared" si="10"/>
        <v>53.209116720000047</v>
      </c>
      <c r="F213">
        <v>542</v>
      </c>
      <c r="G213">
        <v>69.405209139999997</v>
      </c>
      <c r="H213">
        <v>1788.4535820000001</v>
      </c>
      <c r="I213" s="11">
        <f t="shared" si="11"/>
        <v>1857.85879114</v>
      </c>
    </row>
    <row r="214" spans="1:9" x14ac:dyDescent="0.45">
      <c r="A214">
        <v>541</v>
      </c>
      <c r="B214">
        <v>63.987003270000002</v>
      </c>
      <c r="C214">
        <v>1778.8472609999999</v>
      </c>
      <c r="D214" s="11">
        <f t="shared" si="9"/>
        <v>1842.8342642699999</v>
      </c>
      <c r="E214">
        <f t="shared" si="10"/>
        <v>53.365417830000041</v>
      </c>
      <c r="F214">
        <v>541</v>
      </c>
      <c r="G214">
        <v>68.885908430000001</v>
      </c>
      <c r="H214">
        <v>1792.4137949999999</v>
      </c>
      <c r="I214" s="11">
        <f t="shared" si="11"/>
        <v>1861.2997034299999</v>
      </c>
    </row>
    <row r="215" spans="1:9" x14ac:dyDescent="0.45">
      <c r="A215">
        <v>540</v>
      </c>
      <c r="B215">
        <v>65.206361290000004</v>
      </c>
      <c r="C215">
        <v>1782.8736690000001</v>
      </c>
      <c r="D215" s="11">
        <f t="shared" si="9"/>
        <v>1848.08003029</v>
      </c>
      <c r="E215">
        <f t="shared" si="10"/>
        <v>53.486210070000048</v>
      </c>
      <c r="F215">
        <v>540</v>
      </c>
      <c r="G215">
        <v>69.929645879999995</v>
      </c>
      <c r="H215">
        <v>1796.5964140000001</v>
      </c>
      <c r="I215" s="11">
        <f t="shared" si="11"/>
        <v>1866.52605988</v>
      </c>
    </row>
    <row r="216" spans="1:9" x14ac:dyDescent="0.45">
      <c r="A216">
        <v>539</v>
      </c>
      <c r="B216">
        <v>65.142636999999993</v>
      </c>
      <c r="C216">
        <v>1786.9773580000001</v>
      </c>
      <c r="D216" s="11">
        <f t="shared" si="9"/>
        <v>1852.119995</v>
      </c>
      <c r="E216">
        <f t="shared" si="10"/>
        <v>53.609320740000051</v>
      </c>
      <c r="F216">
        <v>539</v>
      </c>
      <c r="G216">
        <v>67.435398500000005</v>
      </c>
      <c r="H216">
        <v>1802.4261899999999</v>
      </c>
      <c r="I216" s="11">
        <f t="shared" si="11"/>
        <v>1869.8615884999999</v>
      </c>
    </row>
    <row r="217" spans="1:9" x14ac:dyDescent="0.45">
      <c r="A217">
        <v>538</v>
      </c>
      <c r="B217">
        <v>65.713450550000005</v>
      </c>
      <c r="C217">
        <v>1790.6092430000001</v>
      </c>
      <c r="D217" s="11">
        <f t="shared" si="9"/>
        <v>1856.3226935500002</v>
      </c>
      <c r="E217">
        <f t="shared" si="10"/>
        <v>53.718277290000053</v>
      </c>
      <c r="F217">
        <v>538</v>
      </c>
      <c r="G217">
        <v>70.053133279999997</v>
      </c>
      <c r="H217">
        <v>1805.9331790000001</v>
      </c>
      <c r="I217" s="11">
        <f t="shared" si="11"/>
        <v>1875.9863122800002</v>
      </c>
    </row>
    <row r="218" spans="1:9" x14ac:dyDescent="0.45">
      <c r="A218">
        <v>537</v>
      </c>
      <c r="B218">
        <v>67.626442470000001</v>
      </c>
      <c r="C218">
        <v>1794.4663539999999</v>
      </c>
      <c r="D218" s="11">
        <f t="shared" si="9"/>
        <v>1862.0927964699999</v>
      </c>
      <c r="E218">
        <f t="shared" si="10"/>
        <v>53.833990620000044</v>
      </c>
      <c r="F218">
        <v>537</v>
      </c>
      <c r="G218">
        <v>71.32511848</v>
      </c>
      <c r="H218">
        <v>1809.6711869999999</v>
      </c>
      <c r="I218" s="11">
        <f t="shared" si="11"/>
        <v>1880.9963054799998</v>
      </c>
    </row>
    <row r="219" spans="1:9" x14ac:dyDescent="0.45">
      <c r="A219">
        <v>536</v>
      </c>
      <c r="B219">
        <v>68.200808640000005</v>
      </c>
      <c r="C219">
        <v>1798.30917</v>
      </c>
      <c r="D219" s="11">
        <f t="shared" si="9"/>
        <v>1866.5099786400001</v>
      </c>
      <c r="E219">
        <f t="shared" si="10"/>
        <v>53.949275100000051</v>
      </c>
      <c r="F219">
        <v>536</v>
      </c>
      <c r="G219">
        <v>72.232530830000002</v>
      </c>
      <c r="H219">
        <v>1813.2486120000001</v>
      </c>
      <c r="I219" s="11">
        <f t="shared" si="11"/>
        <v>1885.4811428300002</v>
      </c>
    </row>
    <row r="220" spans="1:9" x14ac:dyDescent="0.45">
      <c r="A220">
        <v>535</v>
      </c>
      <c r="B220">
        <v>70.009656919999998</v>
      </c>
      <c r="C220">
        <v>1801.89501</v>
      </c>
      <c r="D220" s="11">
        <f t="shared" si="9"/>
        <v>1871.90466692</v>
      </c>
      <c r="E220">
        <f t="shared" si="10"/>
        <v>54.056850300000043</v>
      </c>
      <c r="F220">
        <v>535</v>
      </c>
      <c r="G220">
        <v>73.566815759999997</v>
      </c>
      <c r="H220">
        <v>1816.662963</v>
      </c>
      <c r="I220" s="11">
        <f t="shared" si="11"/>
        <v>1890.22977876</v>
      </c>
    </row>
    <row r="221" spans="1:9" x14ac:dyDescent="0.45">
      <c r="A221">
        <v>534</v>
      </c>
      <c r="B221">
        <v>69.920633219999999</v>
      </c>
      <c r="C221">
        <v>1806.6691840000001</v>
      </c>
      <c r="D221" s="11">
        <f t="shared" si="9"/>
        <v>1876.58981722</v>
      </c>
      <c r="E221">
        <f t="shared" si="10"/>
        <v>54.200075520000048</v>
      </c>
      <c r="F221">
        <v>534</v>
      </c>
      <c r="G221">
        <v>73.820049119999993</v>
      </c>
      <c r="H221">
        <v>1821.399148</v>
      </c>
      <c r="I221" s="11">
        <f t="shared" si="11"/>
        <v>1895.21919712</v>
      </c>
    </row>
    <row r="222" spans="1:9" x14ac:dyDescent="0.45">
      <c r="A222">
        <v>533</v>
      </c>
      <c r="B222">
        <v>71.472899010000006</v>
      </c>
      <c r="C222">
        <v>1810.8458189999999</v>
      </c>
      <c r="D222" s="11">
        <f t="shared" si="9"/>
        <v>1882.3187180099999</v>
      </c>
      <c r="E222">
        <f t="shared" si="10"/>
        <v>54.325374570000044</v>
      </c>
      <c r="F222">
        <v>533</v>
      </c>
      <c r="G222">
        <v>76.822949949999995</v>
      </c>
      <c r="H222">
        <v>1825.63724</v>
      </c>
      <c r="I222" s="11">
        <f t="shared" si="11"/>
        <v>1902.4601899500001</v>
      </c>
    </row>
    <row r="223" spans="1:9" x14ac:dyDescent="0.45">
      <c r="A223">
        <v>532</v>
      </c>
      <c r="B223">
        <v>72.244606919999995</v>
      </c>
      <c r="C223">
        <v>1814.9285179999999</v>
      </c>
      <c r="D223" s="11">
        <f t="shared" si="9"/>
        <v>1887.17312492</v>
      </c>
      <c r="E223">
        <f t="shared" si="10"/>
        <v>54.447855540000049</v>
      </c>
      <c r="F223">
        <v>532</v>
      </c>
      <c r="G223">
        <v>75.848403090000005</v>
      </c>
      <c r="H223">
        <v>1830.4822650000001</v>
      </c>
      <c r="I223" s="11">
        <f t="shared" si="11"/>
        <v>1906.33066809</v>
      </c>
    </row>
    <row r="224" spans="1:9" x14ac:dyDescent="0.45">
      <c r="A224">
        <v>531</v>
      </c>
      <c r="B224">
        <v>73.795651000000007</v>
      </c>
      <c r="C224">
        <v>1819.9799350000001</v>
      </c>
      <c r="D224" s="11">
        <f t="shared" si="9"/>
        <v>1893.775586</v>
      </c>
      <c r="E224">
        <f t="shared" si="10"/>
        <v>54.599398050000048</v>
      </c>
      <c r="F224">
        <v>531</v>
      </c>
      <c r="G224">
        <v>78.254266329999993</v>
      </c>
      <c r="H224">
        <v>1835.2805049999999</v>
      </c>
      <c r="I224" s="11">
        <f t="shared" si="11"/>
        <v>1913.53477133</v>
      </c>
    </row>
    <row r="225" spans="1:9" x14ac:dyDescent="0.45">
      <c r="A225">
        <v>530</v>
      </c>
      <c r="B225">
        <v>74.523008379999993</v>
      </c>
      <c r="C225">
        <v>1824.222769</v>
      </c>
      <c r="D225" s="11">
        <f t="shared" si="9"/>
        <v>1898.7457773799999</v>
      </c>
      <c r="E225">
        <f t="shared" si="10"/>
        <v>54.72668307000005</v>
      </c>
      <c r="F225">
        <v>530</v>
      </c>
      <c r="G225">
        <v>79.279617439999996</v>
      </c>
      <c r="H225">
        <v>1839.4795779999999</v>
      </c>
      <c r="I225" s="11">
        <f t="shared" si="11"/>
        <v>1918.75919544</v>
      </c>
    </row>
    <row r="226" spans="1:9" x14ac:dyDescent="0.45">
      <c r="A226">
        <v>529</v>
      </c>
      <c r="B226">
        <v>76.482197119999995</v>
      </c>
      <c r="C226">
        <v>1828.736607</v>
      </c>
      <c r="D226" s="11">
        <f t="shared" si="9"/>
        <v>1905.21880412</v>
      </c>
      <c r="E226">
        <f t="shared" si="10"/>
        <v>54.862098210000049</v>
      </c>
      <c r="F226">
        <v>529</v>
      </c>
      <c r="G226">
        <v>79.584985639999999</v>
      </c>
      <c r="H226">
        <v>1844.886432</v>
      </c>
      <c r="I226" s="11">
        <f t="shared" si="11"/>
        <v>1924.47141764</v>
      </c>
    </row>
    <row r="227" spans="1:9" x14ac:dyDescent="0.45">
      <c r="A227">
        <v>528</v>
      </c>
      <c r="B227">
        <v>77.783871809999994</v>
      </c>
      <c r="C227">
        <v>1833.6168379999999</v>
      </c>
      <c r="D227" s="11">
        <f t="shared" si="9"/>
        <v>1911.4007098099999</v>
      </c>
      <c r="E227">
        <f t="shared" si="10"/>
        <v>55.008505140000047</v>
      </c>
      <c r="F227">
        <v>528</v>
      </c>
      <c r="G227">
        <v>82.643748009999996</v>
      </c>
      <c r="H227">
        <v>1848.9638540000001</v>
      </c>
      <c r="I227" s="11">
        <f t="shared" si="11"/>
        <v>1931.6076020100002</v>
      </c>
    </row>
    <row r="228" spans="1:9" x14ac:dyDescent="0.45">
      <c r="A228">
        <v>527</v>
      </c>
      <c r="B228">
        <v>80.347874419999997</v>
      </c>
      <c r="C228">
        <v>1837.552725</v>
      </c>
      <c r="D228" s="11">
        <f t="shared" si="9"/>
        <v>1917.9005994199999</v>
      </c>
      <c r="E228">
        <f t="shared" si="10"/>
        <v>55.126581750000049</v>
      </c>
      <c r="F228">
        <v>527</v>
      </c>
      <c r="G228">
        <v>85.247073119999996</v>
      </c>
      <c r="H228">
        <v>1852.9984420000001</v>
      </c>
      <c r="I228" s="11">
        <f t="shared" si="11"/>
        <v>1938.2455151200002</v>
      </c>
    </row>
    <row r="229" spans="1:9" x14ac:dyDescent="0.45">
      <c r="A229">
        <v>526</v>
      </c>
      <c r="B229">
        <v>84.57106967</v>
      </c>
      <c r="C229">
        <v>1841.0871729999999</v>
      </c>
      <c r="D229" s="11">
        <f t="shared" si="9"/>
        <v>1925.6582426699999</v>
      </c>
      <c r="E229">
        <f t="shared" si="10"/>
        <v>55.232615190000047</v>
      </c>
      <c r="F229">
        <v>526</v>
      </c>
      <c r="G229">
        <v>87.706690109999997</v>
      </c>
      <c r="H229">
        <v>1857.556979</v>
      </c>
      <c r="I229" s="11">
        <f t="shared" si="11"/>
        <v>1945.2636691099999</v>
      </c>
    </row>
    <row r="230" spans="1:9" x14ac:dyDescent="0.45">
      <c r="A230">
        <v>525</v>
      </c>
      <c r="B230">
        <v>87.448116459999994</v>
      </c>
      <c r="C230">
        <v>1846.2133349999999</v>
      </c>
      <c r="D230" s="11">
        <f t="shared" si="9"/>
        <v>1933.6614514599999</v>
      </c>
      <c r="E230">
        <f t="shared" si="10"/>
        <v>55.386400050000049</v>
      </c>
      <c r="F230">
        <v>525</v>
      </c>
      <c r="G230">
        <v>91.229433150000006</v>
      </c>
      <c r="H230">
        <v>1861.93541</v>
      </c>
      <c r="I230" s="11">
        <f t="shared" si="11"/>
        <v>1953.16484315</v>
      </c>
    </row>
    <row r="231" spans="1:9" x14ac:dyDescent="0.45">
      <c r="A231">
        <v>524</v>
      </c>
      <c r="B231">
        <v>91.225642100000002</v>
      </c>
      <c r="C231">
        <v>1850.271849</v>
      </c>
      <c r="D231" s="11">
        <f t="shared" si="9"/>
        <v>1941.4974910999999</v>
      </c>
      <c r="E231">
        <f t="shared" si="10"/>
        <v>55.508155470000048</v>
      </c>
      <c r="F231">
        <v>524</v>
      </c>
      <c r="G231">
        <v>95.553111939999994</v>
      </c>
      <c r="H231">
        <v>1866.310538</v>
      </c>
      <c r="I231" s="11">
        <f t="shared" si="11"/>
        <v>1961.86364994</v>
      </c>
    </row>
    <row r="232" spans="1:9" x14ac:dyDescent="0.45">
      <c r="A232">
        <v>523</v>
      </c>
      <c r="B232">
        <v>94.213336830000003</v>
      </c>
      <c r="C232">
        <v>1855.2326410000001</v>
      </c>
      <c r="D232" s="11">
        <f t="shared" si="9"/>
        <v>1949.4459778300002</v>
      </c>
      <c r="E232">
        <f t="shared" si="10"/>
        <v>55.656979230000054</v>
      </c>
      <c r="F232">
        <v>523</v>
      </c>
      <c r="G232">
        <v>99.200952400000006</v>
      </c>
      <c r="H232">
        <v>1870.6475800000001</v>
      </c>
      <c r="I232" s="11">
        <f t="shared" si="11"/>
        <v>1969.8485324000001</v>
      </c>
    </row>
    <row r="233" spans="1:9" x14ac:dyDescent="0.45">
      <c r="A233">
        <v>522</v>
      </c>
      <c r="B233">
        <v>99.070679139999996</v>
      </c>
      <c r="C233">
        <v>1859.180437</v>
      </c>
      <c r="D233" s="11">
        <f t="shared" si="9"/>
        <v>1958.25111614</v>
      </c>
      <c r="E233">
        <f t="shared" si="10"/>
        <v>55.775413110000052</v>
      </c>
      <c r="F233">
        <v>522</v>
      </c>
      <c r="G233">
        <v>104.445871</v>
      </c>
      <c r="H233">
        <v>1874.376432</v>
      </c>
      <c r="I233" s="11">
        <f t="shared" si="11"/>
        <v>1978.8223029999999</v>
      </c>
    </row>
    <row r="234" spans="1:9" x14ac:dyDescent="0.45">
      <c r="A234">
        <v>521</v>
      </c>
      <c r="B234">
        <v>103.956726</v>
      </c>
      <c r="C234">
        <v>1862.912548</v>
      </c>
      <c r="D234" s="11">
        <f t="shared" si="9"/>
        <v>1966.8692740000001</v>
      </c>
      <c r="E234">
        <f t="shared" si="10"/>
        <v>55.887376440000047</v>
      </c>
      <c r="F234">
        <v>521</v>
      </c>
      <c r="G234">
        <v>108.4773184</v>
      </c>
      <c r="H234">
        <v>1877.6272590000001</v>
      </c>
      <c r="I234" s="11">
        <f t="shared" si="11"/>
        <v>1986.1045774000002</v>
      </c>
    </row>
    <row r="235" spans="1:9" x14ac:dyDescent="0.45">
      <c r="A235">
        <v>520</v>
      </c>
      <c r="B235">
        <v>109.256092</v>
      </c>
      <c r="C235">
        <v>1866.4582459999999</v>
      </c>
      <c r="D235" s="11">
        <f t="shared" si="9"/>
        <v>1975.714338</v>
      </c>
      <c r="E235">
        <f t="shared" si="10"/>
        <v>55.993747380000045</v>
      </c>
      <c r="F235">
        <v>520</v>
      </c>
      <c r="G235">
        <v>114.3680086</v>
      </c>
      <c r="H235">
        <v>1881.1244979999999</v>
      </c>
      <c r="I235" s="11">
        <f t="shared" si="11"/>
        <v>1995.4925065999998</v>
      </c>
    </row>
    <row r="236" spans="1:9" x14ac:dyDescent="0.45">
      <c r="A236">
        <v>519</v>
      </c>
      <c r="B236">
        <v>116.25326680000001</v>
      </c>
      <c r="C236">
        <v>1869.1646209999999</v>
      </c>
      <c r="D236" s="11">
        <f t="shared" si="9"/>
        <v>1985.4178877999998</v>
      </c>
      <c r="E236">
        <f t="shared" si="10"/>
        <v>56.074938630000048</v>
      </c>
      <c r="F236">
        <v>519</v>
      </c>
      <c r="G236">
        <v>121.7905356</v>
      </c>
      <c r="H236">
        <v>1883.395841</v>
      </c>
      <c r="I236" s="11">
        <f t="shared" si="11"/>
        <v>2005.1863766000001</v>
      </c>
    </row>
    <row r="237" spans="1:9" x14ac:dyDescent="0.45">
      <c r="A237">
        <v>518</v>
      </c>
      <c r="B237">
        <v>123.055622</v>
      </c>
      <c r="C237">
        <v>1872.721063</v>
      </c>
      <c r="D237" s="11">
        <f t="shared" si="9"/>
        <v>1995.776685</v>
      </c>
      <c r="E237">
        <f t="shared" si="10"/>
        <v>56.181631890000048</v>
      </c>
      <c r="F237">
        <v>518</v>
      </c>
      <c r="G237">
        <v>129.5228496</v>
      </c>
      <c r="H237">
        <v>1886.2900950000001</v>
      </c>
      <c r="I237" s="11">
        <f t="shared" si="11"/>
        <v>2015.8129446</v>
      </c>
    </row>
    <row r="238" spans="1:9" x14ac:dyDescent="0.45">
      <c r="A238">
        <v>517</v>
      </c>
      <c r="B238">
        <v>129.4722649</v>
      </c>
      <c r="C238">
        <v>1875.723266</v>
      </c>
      <c r="D238" s="11">
        <f t="shared" si="9"/>
        <v>2005.1955309</v>
      </c>
      <c r="E238">
        <f t="shared" si="10"/>
        <v>56.271697980000049</v>
      </c>
      <c r="F238">
        <v>517</v>
      </c>
      <c r="G238">
        <v>135.58945560000001</v>
      </c>
      <c r="H238">
        <v>1890.0223430000001</v>
      </c>
      <c r="I238" s="11">
        <f t="shared" si="11"/>
        <v>2025.6117986000002</v>
      </c>
    </row>
    <row r="239" spans="1:9" x14ac:dyDescent="0.45">
      <c r="A239">
        <v>516</v>
      </c>
      <c r="B239">
        <v>137.68363299999999</v>
      </c>
      <c r="C239">
        <v>1877.7379960000001</v>
      </c>
      <c r="D239" s="11">
        <f t="shared" si="9"/>
        <v>2015.4216289999999</v>
      </c>
      <c r="E239">
        <f t="shared" si="10"/>
        <v>56.332139880000049</v>
      </c>
      <c r="F239">
        <v>516</v>
      </c>
      <c r="G239">
        <v>142.41039799999999</v>
      </c>
      <c r="H239">
        <v>1892.0336950000001</v>
      </c>
      <c r="I239" s="11">
        <f t="shared" si="11"/>
        <v>2034.4440930000001</v>
      </c>
    </row>
    <row r="240" spans="1:9" x14ac:dyDescent="0.45">
      <c r="A240">
        <v>515</v>
      </c>
      <c r="B240">
        <v>147.0756543</v>
      </c>
      <c r="C240">
        <v>1879.610981</v>
      </c>
      <c r="D240" s="11">
        <f t="shared" si="9"/>
        <v>2026.6866353</v>
      </c>
      <c r="E240">
        <f t="shared" si="10"/>
        <v>56.388329430000049</v>
      </c>
      <c r="F240">
        <v>515</v>
      </c>
      <c r="G240">
        <v>151.0868059</v>
      </c>
      <c r="H240">
        <v>1893.9149090000001</v>
      </c>
      <c r="I240" s="11">
        <f t="shared" si="11"/>
        <v>2045.0017149</v>
      </c>
    </row>
    <row r="241" spans="1:9" x14ac:dyDescent="0.45">
      <c r="A241">
        <v>514</v>
      </c>
      <c r="B241">
        <v>154.96542160000001</v>
      </c>
      <c r="C241">
        <v>1882.331281</v>
      </c>
      <c r="D241" s="11">
        <f t="shared" si="9"/>
        <v>2037.2967026000001</v>
      </c>
      <c r="E241">
        <f t="shared" si="10"/>
        <v>56.469938430000049</v>
      </c>
      <c r="F241">
        <v>514</v>
      </c>
      <c r="G241">
        <v>159.0179977</v>
      </c>
      <c r="H241">
        <v>1895.875622</v>
      </c>
      <c r="I241" s="11">
        <f t="shared" si="11"/>
        <v>2054.8936196999998</v>
      </c>
    </row>
    <row r="242" spans="1:9" x14ac:dyDescent="0.45">
      <c r="A242">
        <v>513</v>
      </c>
      <c r="B242">
        <v>164.36838520000001</v>
      </c>
      <c r="C242">
        <v>1883.579567</v>
      </c>
      <c r="D242" s="11">
        <f t="shared" si="9"/>
        <v>2047.9479521999999</v>
      </c>
      <c r="E242">
        <f t="shared" si="10"/>
        <v>56.507387010000052</v>
      </c>
      <c r="F242">
        <v>513</v>
      </c>
      <c r="G242">
        <v>170.26709320000001</v>
      </c>
      <c r="H242">
        <v>1895.9608350000001</v>
      </c>
      <c r="I242" s="11">
        <f t="shared" si="11"/>
        <v>2066.2279282</v>
      </c>
    </row>
    <row r="243" spans="1:9" x14ac:dyDescent="0.45">
      <c r="A243">
        <v>512</v>
      </c>
      <c r="B243">
        <v>174.42713760000001</v>
      </c>
      <c r="C243">
        <v>1884.303905</v>
      </c>
      <c r="D243" s="11">
        <f t="shared" si="9"/>
        <v>2058.7310425999999</v>
      </c>
      <c r="E243">
        <f t="shared" si="10"/>
        <v>56.529117150000047</v>
      </c>
      <c r="F243">
        <v>512</v>
      </c>
      <c r="G243">
        <v>180.60681510000001</v>
      </c>
      <c r="H243">
        <v>1895.8301819999999</v>
      </c>
      <c r="I243" s="11">
        <f t="shared" si="11"/>
        <v>2076.4369971000001</v>
      </c>
    </row>
    <row r="244" spans="1:9" x14ac:dyDescent="0.45">
      <c r="A244">
        <v>511</v>
      </c>
      <c r="B244">
        <v>185.30911929999999</v>
      </c>
      <c r="C244">
        <v>1884.3412559999999</v>
      </c>
      <c r="D244" s="11">
        <f t="shared" si="9"/>
        <v>2069.6503752999997</v>
      </c>
      <c r="E244">
        <f t="shared" si="10"/>
        <v>56.530237680000049</v>
      </c>
      <c r="F244">
        <v>511</v>
      </c>
      <c r="G244">
        <v>192.6166135</v>
      </c>
      <c r="H244">
        <v>1894.902998</v>
      </c>
      <c r="I244" s="11">
        <f t="shared" si="11"/>
        <v>2087.5196114999999</v>
      </c>
    </row>
    <row r="245" spans="1:9" x14ac:dyDescent="0.45">
      <c r="A245">
        <v>510</v>
      </c>
      <c r="B245">
        <v>195.96419370000001</v>
      </c>
      <c r="C245">
        <v>1884.0048959999999</v>
      </c>
      <c r="D245" s="11">
        <f t="shared" si="9"/>
        <v>2079.9690897</v>
      </c>
      <c r="E245">
        <f t="shared" si="10"/>
        <v>56.520146880000048</v>
      </c>
      <c r="F245">
        <v>510</v>
      </c>
      <c r="G245">
        <v>202.0386772</v>
      </c>
      <c r="H245">
        <v>1895.132141</v>
      </c>
      <c r="I245" s="11">
        <f t="shared" si="11"/>
        <v>2097.1708182000002</v>
      </c>
    </row>
    <row r="246" spans="1:9" x14ac:dyDescent="0.45">
      <c r="A246">
        <v>509</v>
      </c>
      <c r="B246">
        <v>206.46003260000001</v>
      </c>
      <c r="C246">
        <v>1883.7015670000001</v>
      </c>
      <c r="D246" s="11">
        <f t="shared" si="9"/>
        <v>2090.1615996</v>
      </c>
      <c r="E246">
        <f t="shared" si="10"/>
        <v>56.511047010000055</v>
      </c>
      <c r="F246">
        <v>509</v>
      </c>
      <c r="G246">
        <v>212.27315250000001</v>
      </c>
      <c r="H246">
        <v>1894.3649700000001</v>
      </c>
      <c r="I246" s="11">
        <f t="shared" si="11"/>
        <v>2106.6381225</v>
      </c>
    </row>
    <row r="247" spans="1:9" x14ac:dyDescent="0.45">
      <c r="A247">
        <v>508</v>
      </c>
      <c r="B247">
        <v>219.3081</v>
      </c>
      <c r="C247">
        <v>1881.8059189999999</v>
      </c>
      <c r="D247" s="11">
        <f t="shared" si="9"/>
        <v>2101.1140190000001</v>
      </c>
      <c r="E247">
        <f t="shared" si="10"/>
        <v>56.454177570000049</v>
      </c>
      <c r="F247">
        <v>508</v>
      </c>
      <c r="G247">
        <v>225.85611660000001</v>
      </c>
      <c r="H247">
        <v>1891.94291</v>
      </c>
      <c r="I247" s="11">
        <f t="shared" si="11"/>
        <v>2117.7990266000002</v>
      </c>
    </row>
    <row r="248" spans="1:9" x14ac:dyDescent="0.45">
      <c r="A248">
        <v>507</v>
      </c>
      <c r="B248">
        <v>231.63758079999999</v>
      </c>
      <c r="C248">
        <v>1879.7332699999999</v>
      </c>
      <c r="D248" s="11">
        <f t="shared" si="9"/>
        <v>2111.3708508</v>
      </c>
      <c r="E248">
        <f t="shared" si="10"/>
        <v>56.391998100000052</v>
      </c>
      <c r="F248">
        <v>507</v>
      </c>
      <c r="G248">
        <v>238.00850750000001</v>
      </c>
      <c r="H248">
        <v>1889.563787</v>
      </c>
      <c r="I248" s="11">
        <f t="shared" si="11"/>
        <v>2127.5722945000002</v>
      </c>
    </row>
    <row r="249" spans="1:9" x14ac:dyDescent="0.45">
      <c r="A249">
        <v>506</v>
      </c>
      <c r="B249">
        <v>243.1474044</v>
      </c>
      <c r="C249">
        <v>1878.1084900000001</v>
      </c>
      <c r="D249" s="11">
        <f t="shared" si="9"/>
        <v>2121.2558944000002</v>
      </c>
      <c r="E249">
        <f t="shared" si="10"/>
        <v>56.343254700000053</v>
      </c>
      <c r="F249">
        <v>506</v>
      </c>
      <c r="G249">
        <v>249.55225590000001</v>
      </c>
      <c r="H249">
        <v>1887.13366</v>
      </c>
      <c r="I249" s="11">
        <f t="shared" si="11"/>
        <v>2136.6859159000001</v>
      </c>
    </row>
    <row r="250" spans="1:9" x14ac:dyDescent="0.45">
      <c r="A250">
        <v>505</v>
      </c>
      <c r="B250">
        <v>255.2987124</v>
      </c>
      <c r="C250">
        <v>1874.526574</v>
      </c>
      <c r="D250" s="11">
        <f t="shared" si="9"/>
        <v>2129.8252864000001</v>
      </c>
      <c r="E250">
        <f t="shared" si="10"/>
        <v>56.235797220000052</v>
      </c>
      <c r="F250">
        <v>505</v>
      </c>
      <c r="G250">
        <v>263.2241914</v>
      </c>
      <c r="H250">
        <v>1882.3846189999999</v>
      </c>
      <c r="I250" s="11">
        <f t="shared" si="11"/>
        <v>2145.6088104</v>
      </c>
    </row>
    <row r="251" spans="1:9" x14ac:dyDescent="0.45">
      <c r="A251">
        <v>504</v>
      </c>
      <c r="B251">
        <v>267.21379100000001</v>
      </c>
      <c r="C251">
        <v>1871.207629</v>
      </c>
      <c r="D251" s="11">
        <f t="shared" si="9"/>
        <v>2138.4214200000001</v>
      </c>
      <c r="E251">
        <f t="shared" si="10"/>
        <v>56.136228870000046</v>
      </c>
      <c r="F251">
        <v>504</v>
      </c>
      <c r="G251">
        <v>273.49301819999999</v>
      </c>
      <c r="H251">
        <v>1879.7071989999999</v>
      </c>
      <c r="I251" s="11">
        <f t="shared" si="11"/>
        <v>2153.2002171999998</v>
      </c>
    </row>
    <row r="252" spans="1:9" x14ac:dyDescent="0.45">
      <c r="A252">
        <v>503</v>
      </c>
      <c r="B252">
        <v>279.3611353</v>
      </c>
      <c r="C252">
        <v>1867.699206</v>
      </c>
      <c r="D252" s="11">
        <f t="shared" si="9"/>
        <v>2147.0603412999999</v>
      </c>
      <c r="E252">
        <f t="shared" si="10"/>
        <v>56.030976180000053</v>
      </c>
      <c r="F252">
        <v>503</v>
      </c>
      <c r="G252">
        <v>286.63265460000002</v>
      </c>
      <c r="H252">
        <v>1874.9550830000001</v>
      </c>
      <c r="I252" s="11">
        <f t="shared" si="11"/>
        <v>2161.5877375999999</v>
      </c>
    </row>
    <row r="253" spans="1:9" x14ac:dyDescent="0.45">
      <c r="A253">
        <v>502</v>
      </c>
      <c r="B253">
        <v>293.22845439999998</v>
      </c>
      <c r="C253">
        <v>1863.077041</v>
      </c>
      <c r="D253" s="11">
        <f t="shared" si="9"/>
        <v>2156.3054953999999</v>
      </c>
      <c r="E253">
        <f t="shared" si="10"/>
        <v>55.892311230000047</v>
      </c>
      <c r="F253">
        <v>502</v>
      </c>
      <c r="G253">
        <v>299.98638440000002</v>
      </c>
      <c r="H253">
        <v>1869.813007</v>
      </c>
      <c r="I253" s="11">
        <f t="shared" si="11"/>
        <v>2169.7993913999999</v>
      </c>
    </row>
    <row r="254" spans="1:9" x14ac:dyDescent="0.45">
      <c r="A254">
        <v>501</v>
      </c>
      <c r="B254">
        <v>304.47433469999999</v>
      </c>
      <c r="C254">
        <v>1858.1851590000001</v>
      </c>
      <c r="D254" s="11">
        <f t="shared" si="9"/>
        <v>2162.6594937</v>
      </c>
      <c r="E254">
        <f t="shared" si="10"/>
        <v>55.745554770000055</v>
      </c>
      <c r="F254">
        <v>501</v>
      </c>
      <c r="G254">
        <v>310.53338760000003</v>
      </c>
      <c r="H254">
        <v>1864.7304389999999</v>
      </c>
      <c r="I254" s="11">
        <f t="shared" si="11"/>
        <v>2175.2638265999999</v>
      </c>
    </row>
    <row r="255" spans="1:9" x14ac:dyDescent="0.45">
      <c r="A255">
        <v>500</v>
      </c>
      <c r="B255">
        <v>315.94933120000002</v>
      </c>
      <c r="C255">
        <v>1853.317174</v>
      </c>
      <c r="D255" s="11">
        <f t="shared" si="9"/>
        <v>2169.2665052000002</v>
      </c>
      <c r="E255">
        <f t="shared" si="10"/>
        <v>55.59951522000005</v>
      </c>
      <c r="F255">
        <v>500</v>
      </c>
      <c r="G255">
        <v>324.33022399999999</v>
      </c>
      <c r="H255">
        <v>1858.050068</v>
      </c>
      <c r="I255" s="11">
        <f t="shared" si="11"/>
        <v>2182.3802919999998</v>
      </c>
    </row>
    <row r="256" spans="1:9" x14ac:dyDescent="0.45">
      <c r="A256">
        <v>499</v>
      </c>
      <c r="B256">
        <v>328.1357691</v>
      </c>
      <c r="C256">
        <v>1847.0890710000001</v>
      </c>
      <c r="D256" s="11">
        <f t="shared" si="9"/>
        <v>2175.2248401000002</v>
      </c>
      <c r="E256">
        <f t="shared" si="10"/>
        <v>55.412672130000054</v>
      </c>
      <c r="F256">
        <v>499</v>
      </c>
      <c r="G256">
        <v>337.20039409999998</v>
      </c>
      <c r="H256">
        <v>1851.655825</v>
      </c>
      <c r="I256" s="11">
        <f t="shared" si="11"/>
        <v>2188.8562191000001</v>
      </c>
    </row>
    <row r="257" spans="1:9" x14ac:dyDescent="0.45">
      <c r="A257">
        <v>498</v>
      </c>
      <c r="B257">
        <v>339.64749849999998</v>
      </c>
      <c r="C257">
        <v>1840.708803</v>
      </c>
      <c r="D257" s="11">
        <f t="shared" si="9"/>
        <v>2180.3563015</v>
      </c>
      <c r="E257">
        <f t="shared" si="10"/>
        <v>55.221264090000048</v>
      </c>
      <c r="F257">
        <v>498</v>
      </c>
      <c r="G257">
        <v>346.70101729999999</v>
      </c>
      <c r="H257">
        <v>1846.0794129999999</v>
      </c>
      <c r="I257" s="11">
        <f t="shared" si="11"/>
        <v>2192.7804302999998</v>
      </c>
    </row>
    <row r="258" spans="1:9" x14ac:dyDescent="0.45">
      <c r="A258">
        <v>497</v>
      </c>
      <c r="B258">
        <v>350.0093602</v>
      </c>
      <c r="C258">
        <v>1834.608917</v>
      </c>
      <c r="D258" s="11">
        <f t="shared" si="9"/>
        <v>2184.6182772000002</v>
      </c>
      <c r="E258">
        <f t="shared" si="10"/>
        <v>55.038267510000047</v>
      </c>
      <c r="F258">
        <v>497</v>
      </c>
      <c r="G258">
        <v>357.98742149999998</v>
      </c>
      <c r="H258">
        <v>1838.460131</v>
      </c>
      <c r="I258" s="11">
        <f t="shared" si="11"/>
        <v>2196.4475524999998</v>
      </c>
    </row>
    <row r="259" spans="1:9" x14ac:dyDescent="0.45">
      <c r="A259">
        <v>496</v>
      </c>
      <c r="B259">
        <v>361.63320729999998</v>
      </c>
      <c r="C259">
        <v>1828.246126</v>
      </c>
      <c r="D259" s="11">
        <f t="shared" si="9"/>
        <v>2189.8793332999999</v>
      </c>
      <c r="E259">
        <f t="shared" si="10"/>
        <v>54.847383780000051</v>
      </c>
      <c r="F259">
        <v>496</v>
      </c>
      <c r="G259">
        <v>368.70805680000001</v>
      </c>
      <c r="H259">
        <v>1831.4906880000001</v>
      </c>
      <c r="I259" s="11">
        <f t="shared" si="11"/>
        <v>2200.1987448</v>
      </c>
    </row>
    <row r="260" spans="1:9" x14ac:dyDescent="0.45">
      <c r="A260">
        <v>495</v>
      </c>
      <c r="B260">
        <v>369.44091680000002</v>
      </c>
      <c r="C260">
        <v>1822.116401</v>
      </c>
      <c r="D260" s="11">
        <f t="shared" si="9"/>
        <v>2191.5573178</v>
      </c>
      <c r="E260">
        <f t="shared" si="10"/>
        <v>54.66349203000005</v>
      </c>
      <c r="F260">
        <v>495</v>
      </c>
      <c r="G260">
        <v>377.44139330000002</v>
      </c>
      <c r="H260">
        <v>1825.0130549999999</v>
      </c>
      <c r="I260" s="11">
        <f t="shared" si="11"/>
        <v>2202.4544483</v>
      </c>
    </row>
    <row r="261" spans="1:9" x14ac:dyDescent="0.45">
      <c r="A261">
        <v>494</v>
      </c>
      <c r="B261">
        <v>378.32455640000001</v>
      </c>
      <c r="C261">
        <v>1815.942409</v>
      </c>
      <c r="D261" s="11">
        <f t="shared" si="9"/>
        <v>2194.2669654000001</v>
      </c>
      <c r="E261">
        <f t="shared" si="10"/>
        <v>54.478272270000048</v>
      </c>
      <c r="F261">
        <v>494</v>
      </c>
      <c r="G261">
        <v>385.52344049999999</v>
      </c>
      <c r="H261">
        <v>1818.963949</v>
      </c>
      <c r="I261" s="11">
        <f t="shared" si="11"/>
        <v>2204.4873895000001</v>
      </c>
    </row>
    <row r="262" spans="1:9" x14ac:dyDescent="0.45">
      <c r="A262">
        <v>493</v>
      </c>
      <c r="B262">
        <v>386.80995819999998</v>
      </c>
      <c r="C262">
        <v>1808.886616</v>
      </c>
      <c r="D262" s="11">
        <f t="shared" ref="D262:D325" si="12">B262+C262</f>
        <v>2195.6965742000002</v>
      </c>
      <c r="E262">
        <f t="shared" ref="E262:E325" si="13">C262*(1-0.97)</f>
        <v>54.266598480000049</v>
      </c>
      <c r="F262">
        <v>493</v>
      </c>
      <c r="G262">
        <v>393.54772329999997</v>
      </c>
      <c r="H262">
        <v>1812.160754</v>
      </c>
      <c r="I262" s="11">
        <f t="shared" ref="I262:I325" si="14">G262+H262</f>
        <v>2205.7084773000001</v>
      </c>
    </row>
    <row r="263" spans="1:9" x14ac:dyDescent="0.45">
      <c r="A263">
        <v>492</v>
      </c>
      <c r="B263">
        <v>392.8862024</v>
      </c>
      <c r="C263">
        <v>1802.724747</v>
      </c>
      <c r="D263" s="11">
        <f t="shared" si="12"/>
        <v>2195.6109494000002</v>
      </c>
      <c r="E263">
        <f t="shared" si="13"/>
        <v>54.081742410000047</v>
      </c>
      <c r="F263">
        <v>492</v>
      </c>
      <c r="G263">
        <v>401.7302747</v>
      </c>
      <c r="H263">
        <v>1804.319483</v>
      </c>
      <c r="I263" s="11">
        <f t="shared" si="14"/>
        <v>2206.0497577000001</v>
      </c>
    </row>
    <row r="264" spans="1:9" x14ac:dyDescent="0.45">
      <c r="A264">
        <v>491</v>
      </c>
      <c r="B264">
        <v>399.96312349999999</v>
      </c>
      <c r="C264">
        <v>1795.727449</v>
      </c>
      <c r="D264" s="11">
        <f t="shared" si="12"/>
        <v>2195.6905725000001</v>
      </c>
      <c r="E264">
        <f t="shared" si="13"/>
        <v>53.871823470000045</v>
      </c>
      <c r="F264">
        <v>491</v>
      </c>
      <c r="G264">
        <v>408.90850699999999</v>
      </c>
      <c r="H264">
        <v>1797.0067529999999</v>
      </c>
      <c r="I264" s="11">
        <f t="shared" si="14"/>
        <v>2205.9152599999998</v>
      </c>
    </row>
    <row r="265" spans="1:9" x14ac:dyDescent="0.45">
      <c r="A265">
        <v>490</v>
      </c>
      <c r="B265">
        <v>407.30385539999997</v>
      </c>
      <c r="C265">
        <v>1788.397416</v>
      </c>
      <c r="D265" s="11">
        <f t="shared" si="12"/>
        <v>2195.7012714000002</v>
      </c>
      <c r="E265">
        <f t="shared" si="13"/>
        <v>53.651922480000046</v>
      </c>
      <c r="F265">
        <v>490</v>
      </c>
      <c r="G265">
        <v>415.21351529999998</v>
      </c>
      <c r="H265">
        <v>1789.8914030000001</v>
      </c>
      <c r="I265" s="11">
        <f t="shared" si="14"/>
        <v>2205.1049183</v>
      </c>
    </row>
    <row r="266" spans="1:9" x14ac:dyDescent="0.45">
      <c r="A266">
        <v>489</v>
      </c>
      <c r="B266">
        <v>411.81471620000002</v>
      </c>
      <c r="C266">
        <v>1782.662558</v>
      </c>
      <c r="D266" s="11">
        <f t="shared" si="12"/>
        <v>2194.4772742</v>
      </c>
      <c r="E266">
        <f t="shared" si="13"/>
        <v>53.479876740000044</v>
      </c>
      <c r="F266">
        <v>489</v>
      </c>
      <c r="G266">
        <v>421.26085769999997</v>
      </c>
      <c r="H266">
        <v>1783.5458289999999</v>
      </c>
      <c r="I266" s="11">
        <f t="shared" si="14"/>
        <v>2204.8066866999998</v>
      </c>
    </row>
    <row r="267" spans="1:9" x14ac:dyDescent="0.45">
      <c r="A267">
        <v>488</v>
      </c>
      <c r="B267">
        <v>415.727035</v>
      </c>
      <c r="C267">
        <v>1777.7533490000001</v>
      </c>
      <c r="D267" s="11">
        <f t="shared" si="12"/>
        <v>2193.480384</v>
      </c>
      <c r="E267">
        <f t="shared" si="13"/>
        <v>53.332600470000052</v>
      </c>
      <c r="F267">
        <v>488</v>
      </c>
      <c r="G267">
        <v>424.50253889999999</v>
      </c>
      <c r="H267">
        <v>1777.6775</v>
      </c>
      <c r="I267" s="11">
        <f t="shared" si="14"/>
        <v>2202.1800389</v>
      </c>
    </row>
    <row r="268" spans="1:9" x14ac:dyDescent="0.45">
      <c r="A268">
        <v>487</v>
      </c>
      <c r="B268">
        <v>418.72544599999998</v>
      </c>
      <c r="C268">
        <v>1771.8398340000001</v>
      </c>
      <c r="D268" s="11">
        <f t="shared" si="12"/>
        <v>2190.5652800000003</v>
      </c>
      <c r="E268">
        <f t="shared" si="13"/>
        <v>53.15519502000005</v>
      </c>
      <c r="F268">
        <v>487</v>
      </c>
      <c r="G268">
        <v>426.93602270000002</v>
      </c>
      <c r="H268">
        <v>1771.956844</v>
      </c>
      <c r="I268" s="11">
        <f t="shared" si="14"/>
        <v>2198.8928667</v>
      </c>
    </row>
    <row r="269" spans="1:9" x14ac:dyDescent="0.45">
      <c r="A269">
        <v>486</v>
      </c>
      <c r="B269">
        <v>421.67472140000001</v>
      </c>
      <c r="C269">
        <v>1766.831807</v>
      </c>
      <c r="D269" s="11">
        <f t="shared" si="12"/>
        <v>2188.5065284000002</v>
      </c>
      <c r="E269">
        <f t="shared" si="13"/>
        <v>53.004954210000051</v>
      </c>
      <c r="F269">
        <v>486</v>
      </c>
      <c r="G269">
        <v>430.9662697</v>
      </c>
      <c r="H269">
        <v>1766.624652</v>
      </c>
      <c r="I269" s="11">
        <f t="shared" si="14"/>
        <v>2197.5909216999999</v>
      </c>
    </row>
    <row r="270" spans="1:9" x14ac:dyDescent="0.45">
      <c r="A270">
        <v>485</v>
      </c>
      <c r="B270">
        <v>424.41978549999999</v>
      </c>
      <c r="C270">
        <v>1762.08088</v>
      </c>
      <c r="D270" s="11">
        <f t="shared" si="12"/>
        <v>2186.5006654999997</v>
      </c>
      <c r="E270">
        <f t="shared" si="13"/>
        <v>52.862426400000047</v>
      </c>
      <c r="F270">
        <v>485</v>
      </c>
      <c r="G270">
        <v>432.85779209999998</v>
      </c>
      <c r="H270">
        <v>1762.02396</v>
      </c>
      <c r="I270" s="11">
        <f t="shared" si="14"/>
        <v>2194.8817521000001</v>
      </c>
    </row>
    <row r="271" spans="1:9" x14ac:dyDescent="0.45">
      <c r="A271">
        <v>484</v>
      </c>
      <c r="B271">
        <v>426.5187555</v>
      </c>
      <c r="C271">
        <v>1758.237877</v>
      </c>
      <c r="D271" s="11">
        <f t="shared" si="12"/>
        <v>2184.7566324999998</v>
      </c>
      <c r="E271">
        <f t="shared" si="13"/>
        <v>52.747136310000045</v>
      </c>
      <c r="F271">
        <v>484</v>
      </c>
      <c r="G271">
        <v>434.3237388</v>
      </c>
      <c r="H271">
        <v>1758.3196780000001</v>
      </c>
      <c r="I271" s="11">
        <f t="shared" si="14"/>
        <v>2192.6434168000001</v>
      </c>
    </row>
    <row r="272" spans="1:9" x14ac:dyDescent="0.45">
      <c r="A272">
        <v>483</v>
      </c>
      <c r="B272">
        <v>425.87180919999997</v>
      </c>
      <c r="C272">
        <v>1755.4657529999999</v>
      </c>
      <c r="D272" s="11">
        <f t="shared" si="12"/>
        <v>2181.3375621999999</v>
      </c>
      <c r="E272">
        <f t="shared" si="13"/>
        <v>52.663972590000043</v>
      </c>
      <c r="F272">
        <v>483</v>
      </c>
      <c r="G272">
        <v>435.03131239999999</v>
      </c>
      <c r="H272">
        <v>1754.8096720000001</v>
      </c>
      <c r="I272" s="11">
        <f t="shared" si="14"/>
        <v>2189.8409844000003</v>
      </c>
    </row>
    <row r="273" spans="1:9" x14ac:dyDescent="0.45">
      <c r="A273">
        <v>482</v>
      </c>
      <c r="B273">
        <v>426.51021420000001</v>
      </c>
      <c r="C273">
        <v>1752.873308</v>
      </c>
      <c r="D273" s="11">
        <f t="shared" si="12"/>
        <v>2179.3835221999998</v>
      </c>
      <c r="E273">
        <f t="shared" si="13"/>
        <v>52.586199240000042</v>
      </c>
      <c r="F273">
        <v>482</v>
      </c>
      <c r="G273">
        <v>436.00861149999997</v>
      </c>
      <c r="H273">
        <v>1751.671918</v>
      </c>
      <c r="I273" s="11">
        <f t="shared" si="14"/>
        <v>2187.6805294999999</v>
      </c>
    </row>
    <row r="274" spans="1:9" x14ac:dyDescent="0.45">
      <c r="A274">
        <v>481</v>
      </c>
      <c r="B274">
        <v>426.45310599999999</v>
      </c>
      <c r="C274">
        <v>1750.2904590000001</v>
      </c>
      <c r="D274" s="11">
        <f t="shared" si="12"/>
        <v>2176.7435650000002</v>
      </c>
      <c r="E274">
        <f t="shared" si="13"/>
        <v>52.50871377000005</v>
      </c>
      <c r="F274">
        <v>481</v>
      </c>
      <c r="G274">
        <v>435.23811690000002</v>
      </c>
      <c r="H274">
        <v>1750.0249389999999</v>
      </c>
      <c r="I274" s="11">
        <f t="shared" si="14"/>
        <v>2185.2630558999999</v>
      </c>
    </row>
    <row r="275" spans="1:9" x14ac:dyDescent="0.45">
      <c r="A275">
        <v>480</v>
      </c>
      <c r="B275">
        <v>427.0566839</v>
      </c>
      <c r="C275">
        <v>1748.845233</v>
      </c>
      <c r="D275" s="11">
        <f t="shared" si="12"/>
        <v>2175.9019168999998</v>
      </c>
      <c r="E275">
        <f t="shared" si="13"/>
        <v>52.465356990000046</v>
      </c>
      <c r="F275">
        <v>480</v>
      </c>
      <c r="G275">
        <v>437.48288930000001</v>
      </c>
      <c r="H275">
        <v>1747.8825409999999</v>
      </c>
      <c r="I275" s="11">
        <f t="shared" si="14"/>
        <v>2185.3654302999998</v>
      </c>
    </row>
    <row r="276" spans="1:9" x14ac:dyDescent="0.45">
      <c r="A276">
        <v>479</v>
      </c>
      <c r="B276">
        <v>428.60297079999998</v>
      </c>
      <c r="C276">
        <v>1746.0025479999999</v>
      </c>
      <c r="D276" s="11">
        <f t="shared" si="12"/>
        <v>2174.6055188</v>
      </c>
      <c r="E276">
        <f t="shared" si="13"/>
        <v>52.380076440000046</v>
      </c>
      <c r="F276">
        <v>479</v>
      </c>
      <c r="G276">
        <v>436.81066759999999</v>
      </c>
      <c r="H276">
        <v>1745.656663</v>
      </c>
      <c r="I276" s="11">
        <f t="shared" si="14"/>
        <v>2182.4673306</v>
      </c>
    </row>
    <row r="277" spans="1:9" x14ac:dyDescent="0.45">
      <c r="A277">
        <v>478</v>
      </c>
      <c r="B277">
        <v>429.75907110000003</v>
      </c>
      <c r="C277">
        <v>1743.8168009999999</v>
      </c>
      <c r="D277" s="11">
        <f t="shared" si="12"/>
        <v>2173.5758721000002</v>
      </c>
      <c r="E277">
        <f t="shared" si="13"/>
        <v>52.314504030000045</v>
      </c>
      <c r="F277">
        <v>478</v>
      </c>
      <c r="G277">
        <v>438.9177239</v>
      </c>
      <c r="H277">
        <v>1743.0159630000001</v>
      </c>
      <c r="I277" s="11">
        <f t="shared" si="14"/>
        <v>2181.9336868999999</v>
      </c>
    </row>
    <row r="278" spans="1:9" x14ac:dyDescent="0.45">
      <c r="A278">
        <v>477</v>
      </c>
      <c r="B278">
        <v>431.07261440000002</v>
      </c>
      <c r="C278">
        <v>1742.1259070000001</v>
      </c>
      <c r="D278" s="11">
        <f t="shared" si="12"/>
        <v>2173.1985214000001</v>
      </c>
      <c r="E278">
        <f t="shared" si="13"/>
        <v>52.26377721000005</v>
      </c>
      <c r="F278">
        <v>477</v>
      </c>
      <c r="G278">
        <v>441.40233119999999</v>
      </c>
      <c r="H278">
        <v>1739.9292399999999</v>
      </c>
      <c r="I278" s="11">
        <f t="shared" si="14"/>
        <v>2181.3315711999999</v>
      </c>
    </row>
    <row r="279" spans="1:9" x14ac:dyDescent="0.45">
      <c r="A279">
        <v>476</v>
      </c>
      <c r="B279">
        <v>430.86478190000003</v>
      </c>
      <c r="C279">
        <v>1740.331199</v>
      </c>
      <c r="D279" s="11">
        <f t="shared" si="12"/>
        <v>2171.1959809</v>
      </c>
      <c r="E279">
        <f t="shared" si="13"/>
        <v>52.209935970000046</v>
      </c>
      <c r="F279">
        <v>476</v>
      </c>
      <c r="G279">
        <v>441.19121860000001</v>
      </c>
      <c r="H279">
        <v>1738.7402059999999</v>
      </c>
      <c r="I279" s="11">
        <f t="shared" si="14"/>
        <v>2179.9314245999999</v>
      </c>
    </row>
    <row r="280" spans="1:9" x14ac:dyDescent="0.45">
      <c r="A280">
        <v>475</v>
      </c>
      <c r="B280">
        <v>431.59805089999998</v>
      </c>
      <c r="C280">
        <v>1739.0813250000001</v>
      </c>
      <c r="D280" s="11">
        <f t="shared" si="12"/>
        <v>2170.6793759000002</v>
      </c>
      <c r="E280">
        <f t="shared" si="13"/>
        <v>52.172439750000052</v>
      </c>
      <c r="F280">
        <v>475</v>
      </c>
      <c r="G280">
        <v>440.45559880000002</v>
      </c>
      <c r="H280">
        <v>1738.4174479999999</v>
      </c>
      <c r="I280" s="11">
        <f t="shared" si="14"/>
        <v>2178.8730467999999</v>
      </c>
    </row>
    <row r="281" spans="1:9" x14ac:dyDescent="0.45">
      <c r="A281">
        <v>474</v>
      </c>
      <c r="B281">
        <v>432.9275427</v>
      </c>
      <c r="C281">
        <v>1737.342392</v>
      </c>
      <c r="D281" s="11">
        <f t="shared" si="12"/>
        <v>2170.2699346999998</v>
      </c>
      <c r="E281">
        <f t="shared" si="13"/>
        <v>52.120271760000044</v>
      </c>
      <c r="F281">
        <v>474</v>
      </c>
      <c r="G281">
        <v>443.65257000000003</v>
      </c>
      <c r="H281">
        <v>1735.8608830000001</v>
      </c>
      <c r="I281" s="11">
        <f t="shared" si="14"/>
        <v>2179.513453</v>
      </c>
    </row>
    <row r="282" spans="1:9" x14ac:dyDescent="0.45">
      <c r="A282">
        <v>473</v>
      </c>
      <c r="B282">
        <v>433.8529072</v>
      </c>
      <c r="C282">
        <v>1735.8330880000001</v>
      </c>
      <c r="D282" s="11">
        <f t="shared" si="12"/>
        <v>2169.6859952</v>
      </c>
      <c r="E282">
        <f t="shared" si="13"/>
        <v>52.074992640000048</v>
      </c>
      <c r="F282">
        <v>473</v>
      </c>
      <c r="G282">
        <v>444.61416309999998</v>
      </c>
      <c r="H282">
        <v>1733.670838</v>
      </c>
      <c r="I282" s="11">
        <f t="shared" si="14"/>
        <v>2178.2850011</v>
      </c>
    </row>
    <row r="283" spans="1:9" x14ac:dyDescent="0.45">
      <c r="A283">
        <v>472</v>
      </c>
      <c r="B283">
        <v>435.82610089999997</v>
      </c>
      <c r="C283">
        <v>1733.817839</v>
      </c>
      <c r="D283" s="11">
        <f t="shared" si="12"/>
        <v>2169.6439399000001</v>
      </c>
      <c r="E283">
        <f t="shared" si="13"/>
        <v>52.014535170000045</v>
      </c>
      <c r="F283">
        <v>472</v>
      </c>
      <c r="G283">
        <v>445.37491510000001</v>
      </c>
      <c r="H283">
        <v>1732.0540800000001</v>
      </c>
      <c r="I283" s="11">
        <f t="shared" si="14"/>
        <v>2177.4289951000001</v>
      </c>
    </row>
    <row r="284" spans="1:9" x14ac:dyDescent="0.45">
      <c r="A284">
        <v>471</v>
      </c>
      <c r="B284">
        <v>435.2819935</v>
      </c>
      <c r="C284">
        <v>1732.9761040000001</v>
      </c>
      <c r="D284" s="11">
        <f t="shared" si="12"/>
        <v>2168.2580975000001</v>
      </c>
      <c r="E284">
        <f t="shared" si="13"/>
        <v>51.989283120000046</v>
      </c>
      <c r="F284">
        <v>471</v>
      </c>
      <c r="G284">
        <v>443.70667040000001</v>
      </c>
      <c r="H284">
        <v>1732.3278700000001</v>
      </c>
      <c r="I284" s="11">
        <f t="shared" si="14"/>
        <v>2176.0345404</v>
      </c>
    </row>
    <row r="285" spans="1:9" x14ac:dyDescent="0.45">
      <c r="A285">
        <v>470</v>
      </c>
      <c r="B285">
        <v>436.56994379999998</v>
      </c>
      <c r="C285">
        <v>1732.0650430000001</v>
      </c>
      <c r="D285" s="11">
        <f t="shared" si="12"/>
        <v>2168.6349868000002</v>
      </c>
      <c r="E285">
        <f t="shared" si="13"/>
        <v>51.961951290000044</v>
      </c>
      <c r="F285">
        <v>470</v>
      </c>
      <c r="G285">
        <v>445.57820479999998</v>
      </c>
      <c r="H285">
        <v>1730.721507</v>
      </c>
      <c r="I285" s="11">
        <f t="shared" si="14"/>
        <v>2176.2997117999998</v>
      </c>
    </row>
    <row r="286" spans="1:9" x14ac:dyDescent="0.45">
      <c r="A286">
        <v>469</v>
      </c>
      <c r="B286">
        <v>437.56533480000002</v>
      </c>
      <c r="C286">
        <v>1731.254187</v>
      </c>
      <c r="D286" s="11">
        <f t="shared" si="12"/>
        <v>2168.8195218000001</v>
      </c>
      <c r="E286">
        <f t="shared" si="13"/>
        <v>51.937625610000048</v>
      </c>
      <c r="F286">
        <v>469</v>
      </c>
      <c r="G286">
        <v>445.9949651</v>
      </c>
      <c r="H286">
        <v>1729.926434</v>
      </c>
      <c r="I286" s="11">
        <f t="shared" si="14"/>
        <v>2175.9213991000001</v>
      </c>
    </row>
    <row r="287" spans="1:9" x14ac:dyDescent="0.45">
      <c r="A287">
        <v>468</v>
      </c>
      <c r="B287">
        <v>435.89891039999998</v>
      </c>
      <c r="C287">
        <v>1731.7874609999999</v>
      </c>
      <c r="D287" s="11">
        <f t="shared" si="12"/>
        <v>2167.6863714000001</v>
      </c>
      <c r="E287">
        <f t="shared" si="13"/>
        <v>51.953623830000041</v>
      </c>
      <c r="F287">
        <v>468</v>
      </c>
      <c r="G287">
        <v>444.64489570000001</v>
      </c>
      <c r="H287">
        <v>1730.6207300000001</v>
      </c>
      <c r="I287" s="11">
        <f t="shared" si="14"/>
        <v>2175.2656256999999</v>
      </c>
    </row>
    <row r="288" spans="1:9" x14ac:dyDescent="0.45">
      <c r="A288">
        <v>467</v>
      </c>
      <c r="B288">
        <v>437.72758069999998</v>
      </c>
      <c r="C288">
        <v>1729.9139150000001</v>
      </c>
      <c r="D288" s="11">
        <f t="shared" si="12"/>
        <v>2167.6414957000002</v>
      </c>
      <c r="E288">
        <f t="shared" si="13"/>
        <v>51.897417450000049</v>
      </c>
      <c r="F288">
        <v>467</v>
      </c>
      <c r="G288">
        <v>447.7738564</v>
      </c>
      <c r="H288">
        <v>1728.241088</v>
      </c>
      <c r="I288" s="11">
        <f t="shared" si="14"/>
        <v>2176.0149443999999</v>
      </c>
    </row>
    <row r="289" spans="1:9" x14ac:dyDescent="0.45">
      <c r="A289">
        <v>466</v>
      </c>
      <c r="B289">
        <v>437.02337189999997</v>
      </c>
      <c r="C289">
        <v>1730.686436</v>
      </c>
      <c r="D289" s="11">
        <f t="shared" si="12"/>
        <v>2167.7098078999998</v>
      </c>
      <c r="E289">
        <f t="shared" si="13"/>
        <v>51.920593080000046</v>
      </c>
      <c r="F289">
        <v>466</v>
      </c>
      <c r="G289">
        <v>445.88655999999997</v>
      </c>
      <c r="H289">
        <v>1728.961771</v>
      </c>
      <c r="I289" s="11">
        <f t="shared" si="14"/>
        <v>2174.8483310000001</v>
      </c>
    </row>
    <row r="290" spans="1:9" x14ac:dyDescent="0.45">
      <c r="A290">
        <v>465</v>
      </c>
      <c r="B290">
        <v>436.49758000000003</v>
      </c>
      <c r="C290">
        <v>1730.854216</v>
      </c>
      <c r="D290" s="11">
        <f t="shared" si="12"/>
        <v>2167.3517959999999</v>
      </c>
      <c r="E290">
        <f t="shared" si="13"/>
        <v>51.925626480000048</v>
      </c>
      <c r="F290">
        <v>465</v>
      </c>
      <c r="G290">
        <v>445.45554129999999</v>
      </c>
      <c r="H290">
        <v>1729.9951550000001</v>
      </c>
      <c r="I290" s="11">
        <f t="shared" si="14"/>
        <v>2175.4506962999999</v>
      </c>
    </row>
    <row r="291" spans="1:9" x14ac:dyDescent="0.45">
      <c r="A291">
        <v>464</v>
      </c>
      <c r="B291">
        <v>437.87794400000001</v>
      </c>
      <c r="C291">
        <v>1730.763688</v>
      </c>
      <c r="D291" s="11">
        <f t="shared" si="12"/>
        <v>2168.6416319999998</v>
      </c>
      <c r="E291">
        <f t="shared" si="13"/>
        <v>51.922910640000048</v>
      </c>
      <c r="F291">
        <v>464</v>
      </c>
      <c r="G291">
        <v>447.28425140000002</v>
      </c>
      <c r="H291">
        <v>1729.607092</v>
      </c>
      <c r="I291" s="11">
        <f t="shared" si="14"/>
        <v>2176.8913434000001</v>
      </c>
    </row>
    <row r="292" spans="1:9" x14ac:dyDescent="0.45">
      <c r="A292">
        <v>463</v>
      </c>
      <c r="B292">
        <v>437.35617380000002</v>
      </c>
      <c r="C292">
        <v>1731.588992</v>
      </c>
      <c r="D292" s="11">
        <f t="shared" si="12"/>
        <v>2168.9451657999998</v>
      </c>
      <c r="E292">
        <f t="shared" si="13"/>
        <v>51.947669760000046</v>
      </c>
      <c r="F292">
        <v>463</v>
      </c>
      <c r="G292">
        <v>447.36943710000003</v>
      </c>
      <c r="H292">
        <v>1730.265132</v>
      </c>
      <c r="I292" s="11">
        <f t="shared" si="14"/>
        <v>2177.6345691000001</v>
      </c>
    </row>
    <row r="293" spans="1:9" x14ac:dyDescent="0.45">
      <c r="A293">
        <v>462</v>
      </c>
      <c r="B293">
        <v>439.14405379999999</v>
      </c>
      <c r="C293">
        <v>1731.578579</v>
      </c>
      <c r="D293" s="11">
        <f t="shared" si="12"/>
        <v>2170.7226328000002</v>
      </c>
      <c r="E293">
        <f t="shared" si="13"/>
        <v>51.947357370000049</v>
      </c>
      <c r="F293">
        <v>462</v>
      </c>
      <c r="G293">
        <v>448.48141879999997</v>
      </c>
      <c r="H293">
        <v>1730.5128540000001</v>
      </c>
      <c r="I293" s="11">
        <f t="shared" si="14"/>
        <v>2178.9942728000001</v>
      </c>
    </row>
    <row r="294" spans="1:9" x14ac:dyDescent="0.45">
      <c r="A294">
        <v>461</v>
      </c>
      <c r="B294">
        <v>437.69220799999999</v>
      </c>
      <c r="C294">
        <v>1733.9034630000001</v>
      </c>
      <c r="D294" s="11">
        <f t="shared" si="12"/>
        <v>2171.595671</v>
      </c>
      <c r="E294">
        <f t="shared" si="13"/>
        <v>52.017103890000051</v>
      </c>
      <c r="F294">
        <v>461</v>
      </c>
      <c r="G294">
        <v>447.59119170000002</v>
      </c>
      <c r="H294">
        <v>1732.224657</v>
      </c>
      <c r="I294" s="11">
        <f t="shared" si="14"/>
        <v>2179.8158487000001</v>
      </c>
    </row>
    <row r="295" spans="1:9" x14ac:dyDescent="0.45">
      <c r="A295">
        <v>460</v>
      </c>
      <c r="B295">
        <v>441.5000799</v>
      </c>
      <c r="C295">
        <v>1733.1427000000001</v>
      </c>
      <c r="D295" s="11">
        <f t="shared" si="12"/>
        <v>2174.6427799000003</v>
      </c>
      <c r="E295">
        <f t="shared" si="13"/>
        <v>51.994281000000051</v>
      </c>
      <c r="F295">
        <v>460</v>
      </c>
      <c r="G295">
        <v>450.15962669999999</v>
      </c>
      <c r="H295">
        <v>1731.887522</v>
      </c>
      <c r="I295" s="11">
        <f t="shared" si="14"/>
        <v>2182.0471487</v>
      </c>
    </row>
    <row r="296" spans="1:9" x14ac:dyDescent="0.45">
      <c r="A296">
        <v>459</v>
      </c>
      <c r="B296">
        <v>440.99979359999998</v>
      </c>
      <c r="C296">
        <v>1735.2152080000001</v>
      </c>
      <c r="D296" s="11">
        <f t="shared" si="12"/>
        <v>2176.2150016000001</v>
      </c>
      <c r="E296">
        <f t="shared" si="13"/>
        <v>52.056456240000045</v>
      </c>
      <c r="F296">
        <v>459</v>
      </c>
      <c r="G296">
        <v>452.09019339999998</v>
      </c>
      <c r="H296">
        <v>1733.7112079999999</v>
      </c>
      <c r="I296" s="11">
        <f t="shared" si="14"/>
        <v>2185.8014014</v>
      </c>
    </row>
    <row r="297" spans="1:9" x14ac:dyDescent="0.45">
      <c r="A297">
        <v>458</v>
      </c>
      <c r="B297">
        <v>443.091027</v>
      </c>
      <c r="C297">
        <v>1737.3016009999999</v>
      </c>
      <c r="D297" s="11">
        <f t="shared" si="12"/>
        <v>2180.3926280000001</v>
      </c>
      <c r="E297">
        <f t="shared" si="13"/>
        <v>52.119048030000044</v>
      </c>
      <c r="F297">
        <v>458</v>
      </c>
      <c r="G297">
        <v>451.67129360000001</v>
      </c>
      <c r="H297">
        <v>1735.974831</v>
      </c>
      <c r="I297" s="11">
        <f t="shared" si="14"/>
        <v>2187.6461245999999</v>
      </c>
    </row>
    <row r="298" spans="1:9" x14ac:dyDescent="0.45">
      <c r="A298">
        <v>457</v>
      </c>
      <c r="B298">
        <v>445.90316760000002</v>
      </c>
      <c r="C298">
        <v>1737.6805730000001</v>
      </c>
      <c r="D298" s="11">
        <f t="shared" si="12"/>
        <v>2183.5837406000001</v>
      </c>
      <c r="E298">
        <f t="shared" si="13"/>
        <v>52.130417190000053</v>
      </c>
      <c r="F298">
        <v>457</v>
      </c>
      <c r="G298">
        <v>456.3175521</v>
      </c>
      <c r="H298">
        <v>1735.9784729999999</v>
      </c>
      <c r="I298" s="11">
        <f t="shared" si="14"/>
        <v>2192.2960251</v>
      </c>
    </row>
    <row r="299" spans="1:9" x14ac:dyDescent="0.45">
      <c r="A299">
        <v>456</v>
      </c>
      <c r="B299">
        <v>448.86738530000002</v>
      </c>
      <c r="C299">
        <v>1738.25341</v>
      </c>
      <c r="D299" s="11">
        <f t="shared" si="12"/>
        <v>2187.1207953000003</v>
      </c>
      <c r="E299">
        <f t="shared" si="13"/>
        <v>52.147602300000045</v>
      </c>
      <c r="F299">
        <v>456</v>
      </c>
      <c r="G299">
        <v>458.88975740000001</v>
      </c>
      <c r="H299">
        <v>1736.1880610000001</v>
      </c>
      <c r="I299" s="11">
        <f t="shared" si="14"/>
        <v>2195.0778184000001</v>
      </c>
    </row>
    <row r="300" spans="1:9" x14ac:dyDescent="0.45">
      <c r="A300">
        <v>455</v>
      </c>
      <c r="B300">
        <v>453.40562979999999</v>
      </c>
      <c r="C300">
        <v>1739.186563</v>
      </c>
      <c r="D300" s="11">
        <f t="shared" si="12"/>
        <v>2192.5921927999998</v>
      </c>
      <c r="E300">
        <f t="shared" si="13"/>
        <v>52.175596890000044</v>
      </c>
      <c r="F300">
        <v>455</v>
      </c>
      <c r="G300">
        <v>462.92556710000002</v>
      </c>
      <c r="H300">
        <v>1737.37186</v>
      </c>
      <c r="I300" s="11">
        <f t="shared" si="14"/>
        <v>2200.2974270999998</v>
      </c>
    </row>
    <row r="301" spans="1:9" x14ac:dyDescent="0.45">
      <c r="A301">
        <v>454</v>
      </c>
      <c r="B301">
        <v>457.90153340000001</v>
      </c>
      <c r="C301">
        <v>1739.6314520000001</v>
      </c>
      <c r="D301" s="11">
        <f t="shared" si="12"/>
        <v>2197.5329854000001</v>
      </c>
      <c r="E301">
        <f t="shared" si="13"/>
        <v>52.188943560000048</v>
      </c>
      <c r="F301">
        <v>454</v>
      </c>
      <c r="G301">
        <v>468.64256769999997</v>
      </c>
      <c r="H301">
        <v>1737.1068680000001</v>
      </c>
      <c r="I301" s="11">
        <f t="shared" si="14"/>
        <v>2205.7494357</v>
      </c>
    </row>
    <row r="302" spans="1:9" x14ac:dyDescent="0.45">
      <c r="A302">
        <v>453</v>
      </c>
      <c r="B302">
        <v>464.90389620000002</v>
      </c>
      <c r="C302">
        <v>1738.807172</v>
      </c>
      <c r="D302" s="11">
        <f t="shared" si="12"/>
        <v>2203.7110682000002</v>
      </c>
      <c r="E302">
        <f t="shared" si="13"/>
        <v>52.164215160000047</v>
      </c>
      <c r="F302">
        <v>453</v>
      </c>
      <c r="G302">
        <v>473.11742709999999</v>
      </c>
      <c r="H302">
        <v>1737.732366</v>
      </c>
      <c r="I302" s="11">
        <f t="shared" si="14"/>
        <v>2210.8497931000002</v>
      </c>
    </row>
    <row r="303" spans="1:9" x14ac:dyDescent="0.45">
      <c r="A303">
        <v>452</v>
      </c>
      <c r="B303">
        <v>474.31830730000001</v>
      </c>
      <c r="C303">
        <v>1736.789252</v>
      </c>
      <c r="D303" s="11">
        <f t="shared" si="12"/>
        <v>2211.1075593</v>
      </c>
      <c r="E303">
        <f t="shared" si="13"/>
        <v>52.103677560000044</v>
      </c>
      <c r="F303">
        <v>452</v>
      </c>
      <c r="G303">
        <v>482.57491929999998</v>
      </c>
      <c r="H303">
        <v>1735.1825229999999</v>
      </c>
      <c r="I303" s="11">
        <f t="shared" si="14"/>
        <v>2217.7574423000001</v>
      </c>
    </row>
    <row r="304" spans="1:9" x14ac:dyDescent="0.45">
      <c r="A304">
        <v>451</v>
      </c>
      <c r="B304">
        <v>481.7955882</v>
      </c>
      <c r="C304">
        <v>1735.1028650000001</v>
      </c>
      <c r="D304" s="11">
        <f t="shared" si="12"/>
        <v>2216.8984531999999</v>
      </c>
      <c r="E304">
        <f t="shared" si="13"/>
        <v>52.053085950000046</v>
      </c>
      <c r="F304">
        <v>451</v>
      </c>
      <c r="G304">
        <v>491.05085910000003</v>
      </c>
      <c r="H304">
        <v>1733.1566969999999</v>
      </c>
      <c r="I304" s="11">
        <f t="shared" si="14"/>
        <v>2224.2075561000001</v>
      </c>
    </row>
    <row r="305" spans="1:9" x14ac:dyDescent="0.45">
      <c r="A305">
        <v>450</v>
      </c>
      <c r="B305">
        <v>491.69761319999998</v>
      </c>
      <c r="C305">
        <v>1731.708329</v>
      </c>
      <c r="D305" s="11">
        <f t="shared" si="12"/>
        <v>2223.4059422</v>
      </c>
      <c r="E305">
        <f t="shared" si="13"/>
        <v>51.951249870000048</v>
      </c>
      <c r="F305">
        <v>450</v>
      </c>
      <c r="G305">
        <v>503.21349609999999</v>
      </c>
      <c r="H305">
        <v>1727.475242</v>
      </c>
      <c r="I305" s="11">
        <f t="shared" si="14"/>
        <v>2230.6887381000001</v>
      </c>
    </row>
    <row r="306" spans="1:9" x14ac:dyDescent="0.45">
      <c r="A306">
        <v>449</v>
      </c>
      <c r="B306">
        <v>503.62304790000002</v>
      </c>
      <c r="C306">
        <v>1725.863347</v>
      </c>
      <c r="D306" s="11">
        <f t="shared" si="12"/>
        <v>2229.4863949000001</v>
      </c>
      <c r="E306">
        <f t="shared" si="13"/>
        <v>51.775900410000048</v>
      </c>
      <c r="F306">
        <v>449</v>
      </c>
      <c r="G306">
        <v>515.13872490000006</v>
      </c>
      <c r="H306">
        <v>1721.592404</v>
      </c>
      <c r="I306" s="11">
        <f t="shared" si="14"/>
        <v>2236.7311288999999</v>
      </c>
    </row>
    <row r="307" spans="1:9" x14ac:dyDescent="0.45">
      <c r="A307">
        <v>448</v>
      </c>
      <c r="B307">
        <v>516.9651169</v>
      </c>
      <c r="C307">
        <v>1718.4453699999999</v>
      </c>
      <c r="D307" s="11">
        <f t="shared" si="12"/>
        <v>2235.4104868999998</v>
      </c>
      <c r="E307">
        <f t="shared" si="13"/>
        <v>51.553361100000046</v>
      </c>
      <c r="F307">
        <v>448</v>
      </c>
      <c r="G307">
        <v>527.70687180000004</v>
      </c>
      <c r="H307">
        <v>1713.814498</v>
      </c>
      <c r="I307" s="11">
        <f t="shared" si="14"/>
        <v>2241.5213697999998</v>
      </c>
    </row>
    <row r="308" spans="1:9" x14ac:dyDescent="0.45">
      <c r="A308">
        <v>447</v>
      </c>
      <c r="B308">
        <v>526.72232810000003</v>
      </c>
      <c r="C308">
        <v>1711.067499</v>
      </c>
      <c r="D308" s="11">
        <f t="shared" si="12"/>
        <v>2237.7898270999999</v>
      </c>
      <c r="E308">
        <f t="shared" si="13"/>
        <v>51.332024970000049</v>
      </c>
      <c r="F308">
        <v>447</v>
      </c>
      <c r="G308">
        <v>535.56178369999998</v>
      </c>
      <c r="H308">
        <v>1707.1068250000001</v>
      </c>
      <c r="I308" s="11">
        <f t="shared" si="14"/>
        <v>2242.6686086999998</v>
      </c>
    </row>
    <row r="309" spans="1:9" x14ac:dyDescent="0.45">
      <c r="A309">
        <v>446</v>
      </c>
      <c r="B309">
        <v>540.12405950000004</v>
      </c>
      <c r="C309">
        <v>1701.3388179999999</v>
      </c>
      <c r="D309" s="11">
        <f t="shared" si="12"/>
        <v>2241.4628775000001</v>
      </c>
      <c r="E309">
        <f t="shared" si="13"/>
        <v>51.040164540000042</v>
      </c>
      <c r="F309">
        <v>446</v>
      </c>
      <c r="G309">
        <v>550.09305749999999</v>
      </c>
      <c r="H309">
        <v>1696.771283</v>
      </c>
      <c r="I309" s="11">
        <f t="shared" si="14"/>
        <v>2246.8643405000003</v>
      </c>
    </row>
    <row r="310" spans="1:9" x14ac:dyDescent="0.45">
      <c r="A310">
        <v>445</v>
      </c>
      <c r="B310">
        <v>549.60341089999997</v>
      </c>
      <c r="C310">
        <v>1691.549004</v>
      </c>
      <c r="D310" s="11">
        <f t="shared" si="12"/>
        <v>2241.1524148999997</v>
      </c>
      <c r="E310">
        <f t="shared" si="13"/>
        <v>50.746470120000048</v>
      </c>
      <c r="F310">
        <v>445</v>
      </c>
      <c r="G310">
        <v>559.84936319999997</v>
      </c>
      <c r="H310">
        <v>1685.980836</v>
      </c>
      <c r="I310" s="11">
        <f t="shared" si="14"/>
        <v>2245.8301991999997</v>
      </c>
    </row>
    <row r="311" spans="1:9" x14ac:dyDescent="0.45">
      <c r="A311">
        <v>444</v>
      </c>
      <c r="B311">
        <v>558.23971800000004</v>
      </c>
      <c r="C311">
        <v>1682.0249759999999</v>
      </c>
      <c r="D311" s="11">
        <f t="shared" si="12"/>
        <v>2240.264694</v>
      </c>
      <c r="E311">
        <f t="shared" si="13"/>
        <v>50.460749280000044</v>
      </c>
      <c r="F311">
        <v>444</v>
      </c>
      <c r="G311">
        <v>570.65684320000003</v>
      </c>
      <c r="H311">
        <v>1674.2041240000001</v>
      </c>
      <c r="I311" s="11">
        <f t="shared" si="14"/>
        <v>2244.8609672000002</v>
      </c>
    </row>
    <row r="312" spans="1:9" x14ac:dyDescent="0.45">
      <c r="A312">
        <v>443</v>
      </c>
      <c r="B312">
        <v>567.04859629999999</v>
      </c>
      <c r="C312">
        <v>1670.7669100000001</v>
      </c>
      <c r="D312" s="11">
        <f t="shared" si="12"/>
        <v>2237.8155062999999</v>
      </c>
      <c r="E312">
        <f t="shared" si="13"/>
        <v>50.123007300000047</v>
      </c>
      <c r="F312">
        <v>443</v>
      </c>
      <c r="G312">
        <v>577.88135380000006</v>
      </c>
      <c r="H312">
        <v>1664.3230610000001</v>
      </c>
      <c r="I312" s="11">
        <f t="shared" si="14"/>
        <v>2242.2044148</v>
      </c>
    </row>
    <row r="313" spans="1:9" x14ac:dyDescent="0.45">
      <c r="A313">
        <v>442</v>
      </c>
      <c r="B313">
        <v>572.96786589999999</v>
      </c>
      <c r="C313">
        <v>1660.8203390000001</v>
      </c>
      <c r="D313" s="11">
        <f t="shared" si="12"/>
        <v>2233.7882049</v>
      </c>
      <c r="E313">
        <f t="shared" si="13"/>
        <v>49.824610170000049</v>
      </c>
      <c r="F313">
        <v>442</v>
      </c>
      <c r="G313">
        <v>582.74880610000002</v>
      </c>
      <c r="H313">
        <v>1653.273494</v>
      </c>
      <c r="I313" s="11">
        <f t="shared" si="14"/>
        <v>2236.0223000999999</v>
      </c>
    </row>
    <row r="314" spans="1:9" x14ac:dyDescent="0.45">
      <c r="A314">
        <v>441</v>
      </c>
      <c r="B314">
        <v>578.32745509999995</v>
      </c>
      <c r="C314">
        <v>1650.059859</v>
      </c>
      <c r="D314" s="11">
        <f t="shared" si="12"/>
        <v>2228.3873140999999</v>
      </c>
      <c r="E314">
        <f t="shared" si="13"/>
        <v>49.501795770000044</v>
      </c>
      <c r="F314">
        <v>441</v>
      </c>
      <c r="G314">
        <v>588.76527180000005</v>
      </c>
      <c r="H314">
        <v>1642.9309249999999</v>
      </c>
      <c r="I314" s="11">
        <f t="shared" si="14"/>
        <v>2231.6961968000001</v>
      </c>
    </row>
    <row r="315" spans="1:9" x14ac:dyDescent="0.45">
      <c r="A315">
        <v>440</v>
      </c>
      <c r="B315">
        <v>583.29912439999998</v>
      </c>
      <c r="C315">
        <v>1639.3688059999999</v>
      </c>
      <c r="D315" s="11">
        <f t="shared" si="12"/>
        <v>2222.6679303999999</v>
      </c>
      <c r="E315">
        <f t="shared" si="13"/>
        <v>49.181064180000043</v>
      </c>
      <c r="F315">
        <v>440</v>
      </c>
      <c r="G315">
        <v>595.52473759999998</v>
      </c>
      <c r="H315">
        <v>1630.08188</v>
      </c>
      <c r="I315" s="11">
        <f t="shared" si="14"/>
        <v>2225.6066175999999</v>
      </c>
    </row>
    <row r="316" spans="1:9" x14ac:dyDescent="0.45">
      <c r="A316">
        <v>439</v>
      </c>
      <c r="B316">
        <v>584.67087070000002</v>
      </c>
      <c r="C316">
        <v>1630.924119</v>
      </c>
      <c r="D316" s="11">
        <f t="shared" si="12"/>
        <v>2215.5949897</v>
      </c>
      <c r="E316">
        <f t="shared" si="13"/>
        <v>48.927723570000047</v>
      </c>
      <c r="F316">
        <v>439</v>
      </c>
      <c r="G316">
        <v>595.76928929999997</v>
      </c>
      <c r="H316">
        <v>1622.217838</v>
      </c>
      <c r="I316" s="11">
        <f t="shared" si="14"/>
        <v>2217.9871272999999</v>
      </c>
    </row>
    <row r="317" spans="1:9" x14ac:dyDescent="0.45">
      <c r="A317">
        <v>438</v>
      </c>
      <c r="B317">
        <v>586.76630079999995</v>
      </c>
      <c r="C317">
        <v>1621.243033</v>
      </c>
      <c r="D317" s="11">
        <f t="shared" si="12"/>
        <v>2208.0093337999997</v>
      </c>
      <c r="E317">
        <f t="shared" si="13"/>
        <v>48.637290990000039</v>
      </c>
      <c r="F317">
        <v>438</v>
      </c>
      <c r="G317">
        <v>598.19664509999996</v>
      </c>
      <c r="H317">
        <v>1613.133581</v>
      </c>
      <c r="I317" s="11">
        <f t="shared" si="14"/>
        <v>2211.3302260999999</v>
      </c>
    </row>
    <row r="318" spans="1:9" x14ac:dyDescent="0.45">
      <c r="A318">
        <v>437</v>
      </c>
      <c r="B318">
        <v>586.76756330000001</v>
      </c>
      <c r="C318">
        <v>1613.6602379999999</v>
      </c>
      <c r="D318" s="11">
        <f t="shared" si="12"/>
        <v>2200.4278012999998</v>
      </c>
      <c r="E318">
        <f t="shared" si="13"/>
        <v>48.409807140000041</v>
      </c>
      <c r="F318">
        <v>437</v>
      </c>
      <c r="G318">
        <v>596.70551569999998</v>
      </c>
      <c r="H318">
        <v>1605.270019</v>
      </c>
      <c r="I318" s="11">
        <f t="shared" si="14"/>
        <v>2201.9755347</v>
      </c>
    </row>
    <row r="319" spans="1:9" x14ac:dyDescent="0.45">
      <c r="A319">
        <v>436</v>
      </c>
      <c r="B319">
        <v>585.651611</v>
      </c>
      <c r="C319">
        <v>1605.714768</v>
      </c>
      <c r="D319" s="11">
        <f t="shared" si="12"/>
        <v>2191.3663790000001</v>
      </c>
      <c r="E319">
        <f t="shared" si="13"/>
        <v>48.171443040000042</v>
      </c>
      <c r="F319">
        <v>436</v>
      </c>
      <c r="G319">
        <v>597.56823429999997</v>
      </c>
      <c r="H319">
        <v>1597.0423539999999</v>
      </c>
      <c r="I319" s="11">
        <f t="shared" si="14"/>
        <v>2194.6105883</v>
      </c>
    </row>
    <row r="320" spans="1:9" x14ac:dyDescent="0.45">
      <c r="A320">
        <v>435</v>
      </c>
      <c r="B320">
        <v>584.95846779999999</v>
      </c>
      <c r="C320">
        <v>1598.439995</v>
      </c>
      <c r="D320" s="11">
        <f t="shared" si="12"/>
        <v>2183.3984627999998</v>
      </c>
      <c r="E320">
        <f t="shared" si="13"/>
        <v>47.95319985000004</v>
      </c>
      <c r="F320">
        <v>435</v>
      </c>
      <c r="G320">
        <v>596.55322369999999</v>
      </c>
      <c r="H320">
        <v>1589.1567239999999</v>
      </c>
      <c r="I320" s="11">
        <f t="shared" si="14"/>
        <v>2185.7099477000002</v>
      </c>
    </row>
    <row r="321" spans="1:9" x14ac:dyDescent="0.45">
      <c r="A321">
        <v>434</v>
      </c>
      <c r="B321">
        <v>584.26663570000005</v>
      </c>
      <c r="C321">
        <v>1590.6403800000001</v>
      </c>
      <c r="D321" s="11">
        <f t="shared" si="12"/>
        <v>2174.9070157000001</v>
      </c>
      <c r="E321">
        <f t="shared" si="13"/>
        <v>47.719211400000042</v>
      </c>
      <c r="F321">
        <v>434</v>
      </c>
      <c r="G321">
        <v>596.01807870000005</v>
      </c>
      <c r="H321">
        <v>1581.133902</v>
      </c>
      <c r="I321" s="11">
        <f t="shared" si="14"/>
        <v>2177.1519807</v>
      </c>
    </row>
    <row r="322" spans="1:9" x14ac:dyDescent="0.45">
      <c r="A322">
        <v>433</v>
      </c>
      <c r="B322">
        <v>578.73242749999997</v>
      </c>
      <c r="C322">
        <v>1587.318626</v>
      </c>
      <c r="D322" s="11">
        <f t="shared" si="12"/>
        <v>2166.0510534999999</v>
      </c>
      <c r="E322">
        <f t="shared" si="13"/>
        <v>47.619558780000041</v>
      </c>
      <c r="F322">
        <v>433</v>
      </c>
      <c r="G322">
        <v>589.43033869999999</v>
      </c>
      <c r="H322">
        <v>1577.9892749999999</v>
      </c>
      <c r="I322" s="11">
        <f t="shared" si="14"/>
        <v>2167.4196136999999</v>
      </c>
    </row>
    <row r="323" spans="1:9" x14ac:dyDescent="0.45">
      <c r="A323">
        <v>432</v>
      </c>
      <c r="B323">
        <v>575.87365680000005</v>
      </c>
      <c r="C323">
        <v>1581.6176049999999</v>
      </c>
      <c r="D323" s="11">
        <f t="shared" si="12"/>
        <v>2157.4912617999998</v>
      </c>
      <c r="E323">
        <f t="shared" si="13"/>
        <v>47.448528150000037</v>
      </c>
      <c r="F323">
        <v>432</v>
      </c>
      <c r="G323">
        <v>585.66580109999995</v>
      </c>
      <c r="H323">
        <v>1573.6347599999999</v>
      </c>
      <c r="I323" s="11">
        <f t="shared" si="14"/>
        <v>2159.3005610999999</v>
      </c>
    </row>
    <row r="324" spans="1:9" x14ac:dyDescent="0.45">
      <c r="A324">
        <v>431</v>
      </c>
      <c r="B324">
        <v>571.02428710000004</v>
      </c>
      <c r="C324">
        <v>1578.1984520000001</v>
      </c>
      <c r="D324" s="11">
        <f t="shared" si="12"/>
        <v>2149.2227391000001</v>
      </c>
      <c r="E324">
        <f t="shared" si="13"/>
        <v>47.345953560000048</v>
      </c>
      <c r="F324">
        <v>431</v>
      </c>
      <c r="G324">
        <v>582.17889300000002</v>
      </c>
      <c r="H324">
        <v>1569.203557</v>
      </c>
      <c r="I324" s="11">
        <f t="shared" si="14"/>
        <v>2151.3824500000001</v>
      </c>
    </row>
    <row r="325" spans="1:9" x14ac:dyDescent="0.45">
      <c r="A325">
        <v>430</v>
      </c>
      <c r="B325">
        <v>565.59260900000004</v>
      </c>
      <c r="C325">
        <v>1575.976318</v>
      </c>
      <c r="D325" s="11">
        <f t="shared" si="12"/>
        <v>2141.5689270000003</v>
      </c>
      <c r="E325">
        <f t="shared" si="13"/>
        <v>47.279289540000043</v>
      </c>
      <c r="F325">
        <v>430</v>
      </c>
      <c r="G325">
        <v>577.52379359999998</v>
      </c>
      <c r="H325">
        <v>1566.284676</v>
      </c>
      <c r="I325" s="11">
        <f t="shared" si="14"/>
        <v>2143.8084696000001</v>
      </c>
    </row>
    <row r="326" spans="1:9" x14ac:dyDescent="0.45">
      <c r="A326">
        <v>429</v>
      </c>
      <c r="B326">
        <v>562.34716809999998</v>
      </c>
      <c r="C326">
        <v>1573.1809920000001</v>
      </c>
      <c r="D326" s="11">
        <f t="shared" ref="D326:D389" si="15">B326+C326</f>
        <v>2135.5281601000002</v>
      </c>
      <c r="E326">
        <f t="shared" ref="E326:E389" si="16">C326*(1-0.97)</f>
        <v>47.195429760000046</v>
      </c>
      <c r="F326">
        <v>429</v>
      </c>
      <c r="G326">
        <v>573.2267544</v>
      </c>
      <c r="H326">
        <v>1564.098722</v>
      </c>
      <c r="I326" s="11">
        <f t="shared" ref="I326:I389" si="17">G326+H326</f>
        <v>2137.3254763999998</v>
      </c>
    </row>
    <row r="327" spans="1:9" x14ac:dyDescent="0.45">
      <c r="A327">
        <v>428</v>
      </c>
      <c r="B327">
        <v>556.89661279999996</v>
      </c>
      <c r="C327">
        <v>1571.9534960000001</v>
      </c>
      <c r="D327" s="11">
        <f t="shared" si="15"/>
        <v>2128.8501088000003</v>
      </c>
      <c r="E327">
        <f t="shared" si="16"/>
        <v>47.158604880000041</v>
      </c>
      <c r="F327">
        <v>428</v>
      </c>
      <c r="G327">
        <v>569.97844940000004</v>
      </c>
      <c r="H327">
        <v>1561.706946</v>
      </c>
      <c r="I327" s="11">
        <f t="shared" si="17"/>
        <v>2131.6853953999998</v>
      </c>
    </row>
    <row r="328" spans="1:9" x14ac:dyDescent="0.45">
      <c r="A328">
        <v>427</v>
      </c>
      <c r="B328">
        <v>553.13391479999996</v>
      </c>
      <c r="C328">
        <v>1570.336943</v>
      </c>
      <c r="D328" s="11">
        <f t="shared" si="15"/>
        <v>2123.4708578</v>
      </c>
      <c r="E328">
        <f t="shared" si="16"/>
        <v>47.110108290000042</v>
      </c>
      <c r="F328">
        <v>427</v>
      </c>
      <c r="G328">
        <v>565.035753</v>
      </c>
      <c r="H328">
        <v>1560.665301</v>
      </c>
      <c r="I328" s="11">
        <f t="shared" si="17"/>
        <v>2125.7010540000001</v>
      </c>
    </row>
    <row r="329" spans="1:9" x14ac:dyDescent="0.45">
      <c r="A329">
        <v>426</v>
      </c>
      <c r="B329">
        <v>548.43440729999998</v>
      </c>
      <c r="C329">
        <v>1569.924724</v>
      </c>
      <c r="D329" s="11">
        <f t="shared" si="15"/>
        <v>2118.3591312999997</v>
      </c>
      <c r="E329">
        <f t="shared" si="16"/>
        <v>47.097741720000037</v>
      </c>
      <c r="F329">
        <v>426</v>
      </c>
      <c r="G329">
        <v>559.67549729999996</v>
      </c>
      <c r="H329">
        <v>1560.905589</v>
      </c>
      <c r="I329" s="11">
        <f t="shared" si="17"/>
        <v>2120.5810862999997</v>
      </c>
    </row>
    <row r="330" spans="1:9" x14ac:dyDescent="0.45">
      <c r="A330">
        <v>425</v>
      </c>
      <c r="B330">
        <v>545.84491760000003</v>
      </c>
      <c r="C330">
        <v>1569.2156669999999</v>
      </c>
      <c r="D330" s="11">
        <f t="shared" si="15"/>
        <v>2115.0605845999999</v>
      </c>
      <c r="E330">
        <f t="shared" si="16"/>
        <v>47.076470010000037</v>
      </c>
      <c r="F330">
        <v>425</v>
      </c>
      <c r="G330">
        <v>555.84842209999999</v>
      </c>
      <c r="H330">
        <v>1560.530356</v>
      </c>
      <c r="I330" s="11">
        <f t="shared" si="17"/>
        <v>2116.3787781000001</v>
      </c>
    </row>
    <row r="331" spans="1:9" x14ac:dyDescent="0.45">
      <c r="A331">
        <v>424</v>
      </c>
      <c r="B331">
        <v>542.27188120000005</v>
      </c>
      <c r="C331">
        <v>1568.3896950000001</v>
      </c>
      <c r="D331" s="11">
        <f t="shared" si="15"/>
        <v>2110.6615762000001</v>
      </c>
      <c r="E331">
        <f t="shared" si="16"/>
        <v>47.051690850000043</v>
      </c>
      <c r="F331">
        <v>424</v>
      </c>
      <c r="G331">
        <v>551.24535990000004</v>
      </c>
      <c r="H331">
        <v>1560.6775299999999</v>
      </c>
      <c r="I331" s="11">
        <f t="shared" si="17"/>
        <v>2111.9228899</v>
      </c>
    </row>
    <row r="332" spans="1:9" x14ac:dyDescent="0.45">
      <c r="A332">
        <v>423</v>
      </c>
      <c r="B332">
        <v>537.23038020000001</v>
      </c>
      <c r="C332">
        <v>1569.4280799999999</v>
      </c>
      <c r="D332" s="11">
        <f t="shared" si="15"/>
        <v>2106.6584601999998</v>
      </c>
      <c r="E332">
        <f t="shared" si="16"/>
        <v>47.08284240000004</v>
      </c>
      <c r="F332">
        <v>423</v>
      </c>
      <c r="G332">
        <v>547.55504080000003</v>
      </c>
      <c r="H332">
        <v>1560.89366</v>
      </c>
      <c r="I332" s="11">
        <f t="shared" si="17"/>
        <v>2108.4487008000001</v>
      </c>
    </row>
    <row r="333" spans="1:9" x14ac:dyDescent="0.45">
      <c r="A333">
        <v>422</v>
      </c>
      <c r="B333">
        <v>535.34028439999997</v>
      </c>
      <c r="C333">
        <v>1568.2874879999999</v>
      </c>
      <c r="D333" s="11">
        <f t="shared" si="15"/>
        <v>2103.6277724000001</v>
      </c>
      <c r="E333">
        <f t="shared" si="16"/>
        <v>47.048624640000043</v>
      </c>
      <c r="F333">
        <v>422</v>
      </c>
      <c r="G333">
        <v>545.73580870000001</v>
      </c>
      <c r="H333">
        <v>1559.671648</v>
      </c>
      <c r="I333" s="11">
        <f t="shared" si="17"/>
        <v>2105.4074566999998</v>
      </c>
    </row>
    <row r="334" spans="1:9" x14ac:dyDescent="0.45">
      <c r="A334">
        <v>421</v>
      </c>
      <c r="B334">
        <v>532.98577350000005</v>
      </c>
      <c r="C334">
        <v>1566.9049600000001</v>
      </c>
      <c r="D334" s="11">
        <f t="shared" si="15"/>
        <v>2099.8907335000004</v>
      </c>
      <c r="E334">
        <f t="shared" si="16"/>
        <v>47.007148800000046</v>
      </c>
      <c r="F334">
        <v>421</v>
      </c>
      <c r="G334">
        <v>542.58238710000001</v>
      </c>
      <c r="H334">
        <v>1558.5937699999999</v>
      </c>
      <c r="I334" s="11">
        <f t="shared" si="17"/>
        <v>2101.1761570999997</v>
      </c>
    </row>
    <row r="335" spans="1:9" x14ac:dyDescent="0.45">
      <c r="A335">
        <v>420</v>
      </c>
      <c r="B335">
        <v>530.18086059999996</v>
      </c>
      <c r="C335">
        <v>1565.283111</v>
      </c>
      <c r="D335" s="11">
        <f t="shared" si="15"/>
        <v>2095.4639716000001</v>
      </c>
      <c r="E335">
        <f t="shared" si="16"/>
        <v>46.958493330000039</v>
      </c>
      <c r="F335">
        <v>420</v>
      </c>
      <c r="G335">
        <v>541.7222587</v>
      </c>
      <c r="H335">
        <v>1556.381711</v>
      </c>
      <c r="I335" s="11">
        <f t="shared" si="17"/>
        <v>2098.1039697000001</v>
      </c>
    </row>
    <row r="336" spans="1:9" x14ac:dyDescent="0.45">
      <c r="A336">
        <v>419</v>
      </c>
      <c r="B336">
        <v>529.68547539999997</v>
      </c>
      <c r="C336">
        <v>1562.7429520000001</v>
      </c>
      <c r="D336" s="11">
        <f t="shared" si="15"/>
        <v>2092.4284274000001</v>
      </c>
      <c r="E336">
        <f t="shared" si="16"/>
        <v>46.882288560000042</v>
      </c>
      <c r="F336">
        <v>419</v>
      </c>
      <c r="G336">
        <v>538.82061720000002</v>
      </c>
      <c r="H336">
        <v>1555.0279989999999</v>
      </c>
      <c r="I336" s="11">
        <f t="shared" si="17"/>
        <v>2093.8486161999999</v>
      </c>
    </row>
    <row r="337" spans="1:9" x14ac:dyDescent="0.45">
      <c r="A337">
        <v>418</v>
      </c>
      <c r="B337">
        <v>526.09949940000001</v>
      </c>
      <c r="C337">
        <v>1561.4761940000001</v>
      </c>
      <c r="D337" s="11">
        <f t="shared" si="15"/>
        <v>2087.5756934000001</v>
      </c>
      <c r="E337">
        <f t="shared" si="16"/>
        <v>46.844285820000046</v>
      </c>
      <c r="F337">
        <v>418</v>
      </c>
      <c r="G337">
        <v>537.93909710000003</v>
      </c>
      <c r="H337">
        <v>1552.5391010000001</v>
      </c>
      <c r="I337" s="11">
        <f t="shared" si="17"/>
        <v>2090.4781981000001</v>
      </c>
    </row>
    <row r="338" spans="1:9" x14ac:dyDescent="0.45">
      <c r="A338">
        <v>417</v>
      </c>
      <c r="B338">
        <v>521.49544849999995</v>
      </c>
      <c r="C338">
        <v>1560.6883499999999</v>
      </c>
      <c r="D338" s="11">
        <f t="shared" si="15"/>
        <v>2082.1837984999997</v>
      </c>
      <c r="E338">
        <f t="shared" si="16"/>
        <v>46.820650500000042</v>
      </c>
      <c r="F338">
        <v>417</v>
      </c>
      <c r="G338">
        <v>533.98937179999996</v>
      </c>
      <c r="H338">
        <v>1551.3259109999999</v>
      </c>
      <c r="I338" s="11">
        <f t="shared" si="17"/>
        <v>2085.3152827999997</v>
      </c>
    </row>
    <row r="339" spans="1:9" x14ac:dyDescent="0.45">
      <c r="A339">
        <v>416</v>
      </c>
      <c r="B339">
        <v>515.43800710000005</v>
      </c>
      <c r="C339">
        <v>1560.524099</v>
      </c>
      <c r="D339" s="11">
        <f t="shared" si="15"/>
        <v>2075.9621060999998</v>
      </c>
      <c r="E339">
        <f t="shared" si="16"/>
        <v>46.815722970000039</v>
      </c>
      <c r="F339">
        <v>416</v>
      </c>
      <c r="G339">
        <v>526.48677550000002</v>
      </c>
      <c r="H339">
        <v>1551.4134799999999</v>
      </c>
      <c r="I339" s="11">
        <f t="shared" si="17"/>
        <v>2077.9002554999997</v>
      </c>
    </row>
    <row r="340" spans="1:9" x14ac:dyDescent="0.45">
      <c r="A340">
        <v>415</v>
      </c>
      <c r="B340">
        <v>515.43502650000005</v>
      </c>
      <c r="C340">
        <v>1556.6177600000001</v>
      </c>
      <c r="D340" s="11">
        <f t="shared" si="15"/>
        <v>2072.0527865000004</v>
      </c>
      <c r="E340">
        <f t="shared" si="16"/>
        <v>46.698532800000045</v>
      </c>
      <c r="F340">
        <v>415</v>
      </c>
      <c r="G340">
        <v>524.12831930000004</v>
      </c>
      <c r="H340">
        <v>1548.9806149999999</v>
      </c>
      <c r="I340" s="11">
        <f t="shared" si="17"/>
        <v>2073.1089342999999</v>
      </c>
    </row>
    <row r="341" spans="1:9" x14ac:dyDescent="0.45">
      <c r="A341">
        <v>414</v>
      </c>
      <c r="B341">
        <v>509.51091200000002</v>
      </c>
      <c r="C341">
        <v>1556.215291</v>
      </c>
      <c r="D341" s="11">
        <f t="shared" si="15"/>
        <v>2065.7262030000002</v>
      </c>
      <c r="E341">
        <f t="shared" si="16"/>
        <v>46.686458730000041</v>
      </c>
      <c r="F341">
        <v>414</v>
      </c>
      <c r="G341">
        <v>519.46272899999997</v>
      </c>
      <c r="H341">
        <v>1548.3327019999999</v>
      </c>
      <c r="I341" s="11">
        <f t="shared" si="17"/>
        <v>2067.795431</v>
      </c>
    </row>
    <row r="342" spans="1:9" x14ac:dyDescent="0.45">
      <c r="A342">
        <v>413</v>
      </c>
      <c r="B342">
        <v>505.46318009999999</v>
      </c>
      <c r="C342">
        <v>1553.788335</v>
      </c>
      <c r="D342" s="11">
        <f t="shared" si="15"/>
        <v>2059.2515150999998</v>
      </c>
      <c r="E342">
        <f t="shared" si="16"/>
        <v>46.613650050000039</v>
      </c>
      <c r="F342">
        <v>413</v>
      </c>
      <c r="G342">
        <v>515.08188380000001</v>
      </c>
      <c r="H342">
        <v>1546.8948820000001</v>
      </c>
      <c r="I342" s="11">
        <f t="shared" si="17"/>
        <v>2061.9767658000001</v>
      </c>
    </row>
    <row r="343" spans="1:9" x14ac:dyDescent="0.45">
      <c r="A343">
        <v>412</v>
      </c>
      <c r="B343">
        <v>499.59420290000003</v>
      </c>
      <c r="C343">
        <v>1553.43694</v>
      </c>
      <c r="D343" s="11">
        <f t="shared" si="15"/>
        <v>2053.0311429000003</v>
      </c>
      <c r="E343">
        <f t="shared" si="16"/>
        <v>46.603108200000044</v>
      </c>
      <c r="F343">
        <v>412</v>
      </c>
      <c r="G343">
        <v>508.70772699999998</v>
      </c>
      <c r="H343">
        <v>1546.203704</v>
      </c>
      <c r="I343" s="11">
        <f t="shared" si="17"/>
        <v>2054.911431</v>
      </c>
    </row>
    <row r="344" spans="1:9" x14ac:dyDescent="0.45">
      <c r="A344">
        <v>411</v>
      </c>
      <c r="B344">
        <v>490.90066039999999</v>
      </c>
      <c r="C344">
        <v>1554.971945</v>
      </c>
      <c r="D344" s="11">
        <f t="shared" si="15"/>
        <v>2045.8726053999999</v>
      </c>
      <c r="E344">
        <f t="shared" si="16"/>
        <v>46.649158350000043</v>
      </c>
      <c r="F344">
        <v>411</v>
      </c>
      <c r="G344">
        <v>502.7754903</v>
      </c>
      <c r="H344">
        <v>1545.9120370000001</v>
      </c>
      <c r="I344" s="11">
        <f t="shared" si="17"/>
        <v>2048.6875273000001</v>
      </c>
    </row>
    <row r="345" spans="1:9" x14ac:dyDescent="0.45">
      <c r="A345">
        <v>410</v>
      </c>
      <c r="B345">
        <v>486.8901257</v>
      </c>
      <c r="C345">
        <v>1553.749313</v>
      </c>
      <c r="D345" s="11">
        <f t="shared" si="15"/>
        <v>2040.6394387</v>
      </c>
      <c r="E345">
        <f t="shared" si="16"/>
        <v>46.61247939000004</v>
      </c>
      <c r="F345">
        <v>410</v>
      </c>
      <c r="G345">
        <v>497.75753700000001</v>
      </c>
      <c r="H345">
        <v>1546.3509630000001</v>
      </c>
      <c r="I345" s="11">
        <f t="shared" si="17"/>
        <v>2044.1085</v>
      </c>
    </row>
    <row r="346" spans="1:9" x14ac:dyDescent="0.45">
      <c r="A346">
        <v>409</v>
      </c>
      <c r="B346">
        <v>478.61969299999998</v>
      </c>
      <c r="C346">
        <v>1554.9305979999999</v>
      </c>
      <c r="D346" s="11">
        <f t="shared" si="15"/>
        <v>2033.550291</v>
      </c>
      <c r="E346">
        <f t="shared" si="16"/>
        <v>46.647917940000042</v>
      </c>
      <c r="F346">
        <v>409</v>
      </c>
      <c r="G346">
        <v>489.65169170000001</v>
      </c>
      <c r="H346">
        <v>1546.7786390000001</v>
      </c>
      <c r="I346" s="11">
        <f t="shared" si="17"/>
        <v>2036.4303307</v>
      </c>
    </row>
    <row r="347" spans="1:9" x14ac:dyDescent="0.45">
      <c r="A347">
        <v>408</v>
      </c>
      <c r="B347">
        <v>471.14072529999999</v>
      </c>
      <c r="C347">
        <v>1555.9332260000001</v>
      </c>
      <c r="D347" s="11">
        <f t="shared" si="15"/>
        <v>2027.0739513000001</v>
      </c>
      <c r="E347">
        <f t="shared" si="16"/>
        <v>46.677996780000043</v>
      </c>
      <c r="F347">
        <v>408</v>
      </c>
      <c r="G347">
        <v>484.07847679999998</v>
      </c>
      <c r="H347">
        <v>1548.097685</v>
      </c>
      <c r="I347" s="11">
        <f t="shared" si="17"/>
        <v>2032.1761618</v>
      </c>
    </row>
    <row r="348" spans="1:9" x14ac:dyDescent="0.45">
      <c r="A348">
        <v>407</v>
      </c>
      <c r="B348">
        <v>464.18802720000002</v>
      </c>
      <c r="C348">
        <v>1557.3947499999999</v>
      </c>
      <c r="D348" s="11">
        <f t="shared" si="15"/>
        <v>2021.5827772</v>
      </c>
      <c r="E348">
        <f t="shared" si="16"/>
        <v>46.721842500000037</v>
      </c>
      <c r="F348">
        <v>407</v>
      </c>
      <c r="G348">
        <v>474.72658660000002</v>
      </c>
      <c r="H348">
        <v>1550.0635970000001</v>
      </c>
      <c r="I348" s="11">
        <f t="shared" si="17"/>
        <v>2024.7901836000001</v>
      </c>
    </row>
    <row r="349" spans="1:9" x14ac:dyDescent="0.45">
      <c r="A349">
        <v>406</v>
      </c>
      <c r="B349">
        <v>457.65433589999998</v>
      </c>
      <c r="C349">
        <v>1558.580997</v>
      </c>
      <c r="D349" s="11">
        <f t="shared" si="15"/>
        <v>2016.2353329</v>
      </c>
      <c r="E349">
        <f t="shared" si="16"/>
        <v>46.757429910000042</v>
      </c>
      <c r="F349">
        <v>406</v>
      </c>
      <c r="G349">
        <v>467.34638749999999</v>
      </c>
      <c r="H349">
        <v>1552.384603</v>
      </c>
      <c r="I349" s="11">
        <f t="shared" si="17"/>
        <v>2019.7309905</v>
      </c>
    </row>
    <row r="350" spans="1:9" x14ac:dyDescent="0.45">
      <c r="A350">
        <v>405</v>
      </c>
      <c r="B350">
        <v>448.41405650000002</v>
      </c>
      <c r="C350">
        <v>1562.1612829999999</v>
      </c>
      <c r="D350" s="11">
        <f t="shared" si="15"/>
        <v>2010.5753394999999</v>
      </c>
      <c r="E350">
        <f t="shared" si="16"/>
        <v>46.864838490000039</v>
      </c>
      <c r="F350">
        <v>405</v>
      </c>
      <c r="G350">
        <v>457.55974429999998</v>
      </c>
      <c r="H350">
        <v>1556.148351</v>
      </c>
      <c r="I350" s="11">
        <f t="shared" si="17"/>
        <v>2013.7080953</v>
      </c>
    </row>
    <row r="351" spans="1:9" x14ac:dyDescent="0.45">
      <c r="A351">
        <v>404</v>
      </c>
      <c r="B351">
        <v>441.26680219999997</v>
      </c>
      <c r="C351">
        <v>1566.0616769999999</v>
      </c>
      <c r="D351" s="11">
        <f t="shared" si="15"/>
        <v>2007.3284791999999</v>
      </c>
      <c r="E351">
        <f t="shared" si="16"/>
        <v>46.981850310000041</v>
      </c>
      <c r="F351">
        <v>404</v>
      </c>
      <c r="G351">
        <v>453.55337350000002</v>
      </c>
      <c r="H351">
        <v>1557.929723</v>
      </c>
      <c r="I351" s="11">
        <f t="shared" si="17"/>
        <v>2011.4830965000001</v>
      </c>
    </row>
    <row r="352" spans="1:9" x14ac:dyDescent="0.45">
      <c r="A352">
        <v>403</v>
      </c>
      <c r="B352">
        <v>433.69622759999999</v>
      </c>
      <c r="C352">
        <v>1569.758161</v>
      </c>
      <c r="D352" s="11">
        <f t="shared" si="15"/>
        <v>2003.4543885999999</v>
      </c>
      <c r="E352">
        <f t="shared" si="16"/>
        <v>47.092744830000044</v>
      </c>
      <c r="F352">
        <v>403</v>
      </c>
      <c r="G352">
        <v>445.24404010000001</v>
      </c>
      <c r="H352">
        <v>1563.018327</v>
      </c>
      <c r="I352" s="11">
        <f t="shared" si="17"/>
        <v>2008.2623671000001</v>
      </c>
    </row>
    <row r="353" spans="1:9" x14ac:dyDescent="0.45">
      <c r="A353">
        <v>402</v>
      </c>
      <c r="B353">
        <v>428.27779450000003</v>
      </c>
      <c r="C353">
        <v>1572.5610449999999</v>
      </c>
      <c r="D353" s="11">
        <f t="shared" si="15"/>
        <v>2000.8388394999999</v>
      </c>
      <c r="E353">
        <f t="shared" si="16"/>
        <v>47.176831350000036</v>
      </c>
      <c r="F353">
        <v>402</v>
      </c>
      <c r="G353">
        <v>438.15643879999999</v>
      </c>
      <c r="H353">
        <v>1567.385348</v>
      </c>
      <c r="I353" s="11">
        <f t="shared" si="17"/>
        <v>2005.5417868</v>
      </c>
    </row>
    <row r="354" spans="1:9" x14ac:dyDescent="0.45">
      <c r="A354">
        <v>401</v>
      </c>
      <c r="B354">
        <v>423.4608728</v>
      </c>
      <c r="C354">
        <v>1576.154961</v>
      </c>
      <c r="D354" s="11">
        <f t="shared" si="15"/>
        <v>1999.6158338</v>
      </c>
      <c r="E354">
        <f t="shared" si="16"/>
        <v>47.284648830000037</v>
      </c>
      <c r="F354">
        <v>401</v>
      </c>
      <c r="G354">
        <v>435.90824800000001</v>
      </c>
      <c r="H354">
        <v>1569.9785179999999</v>
      </c>
      <c r="I354" s="11">
        <f t="shared" si="17"/>
        <v>2005.8867659999999</v>
      </c>
    </row>
    <row r="355" spans="1:9" x14ac:dyDescent="0.45">
      <c r="A355">
        <v>400</v>
      </c>
      <c r="B355">
        <v>419.14209010000002</v>
      </c>
      <c r="C355">
        <v>1579.3480830000001</v>
      </c>
      <c r="D355" s="11">
        <f t="shared" si="15"/>
        <v>1998.4901731</v>
      </c>
      <c r="E355">
        <f t="shared" si="16"/>
        <v>47.380442490000043</v>
      </c>
      <c r="F355">
        <v>400</v>
      </c>
      <c r="G355">
        <v>431.02099600000003</v>
      </c>
      <c r="H355">
        <v>1573.52556</v>
      </c>
      <c r="I355" s="11">
        <f t="shared" si="17"/>
        <v>2004.546556</v>
      </c>
    </row>
    <row r="356" spans="1:9" x14ac:dyDescent="0.45">
      <c r="A356">
        <v>399</v>
      </c>
      <c r="B356">
        <v>414.44500590000001</v>
      </c>
      <c r="C356">
        <v>1583.3860340000001</v>
      </c>
      <c r="D356" s="11">
        <f t="shared" si="15"/>
        <v>1997.8310399000002</v>
      </c>
      <c r="E356">
        <f t="shared" si="16"/>
        <v>47.501581020000046</v>
      </c>
      <c r="F356">
        <v>399</v>
      </c>
      <c r="G356">
        <v>425.81585749999999</v>
      </c>
      <c r="H356">
        <v>1577.863885</v>
      </c>
      <c r="I356" s="11">
        <f t="shared" si="17"/>
        <v>2003.6797425</v>
      </c>
    </row>
    <row r="357" spans="1:9" x14ac:dyDescent="0.45">
      <c r="A357">
        <v>398</v>
      </c>
      <c r="B357">
        <v>408.16360750000001</v>
      </c>
      <c r="C357">
        <v>1589.125352</v>
      </c>
      <c r="D357" s="11">
        <f t="shared" si="15"/>
        <v>1997.2889595000001</v>
      </c>
      <c r="E357">
        <f t="shared" si="16"/>
        <v>47.673760560000041</v>
      </c>
      <c r="F357">
        <v>398</v>
      </c>
      <c r="G357">
        <v>420.39745490000001</v>
      </c>
      <c r="H357">
        <v>1583.6326019999999</v>
      </c>
      <c r="I357" s="11">
        <f t="shared" si="17"/>
        <v>2004.0300568999999</v>
      </c>
    </row>
    <row r="358" spans="1:9" x14ac:dyDescent="0.45">
      <c r="A358">
        <v>397</v>
      </c>
      <c r="B358">
        <v>406.56341620000001</v>
      </c>
      <c r="C358">
        <v>1591.159232</v>
      </c>
      <c r="D358" s="11">
        <f t="shared" si="15"/>
        <v>1997.7226482000001</v>
      </c>
      <c r="E358">
        <f t="shared" si="16"/>
        <v>47.73477696000004</v>
      </c>
      <c r="F358">
        <v>397</v>
      </c>
      <c r="G358">
        <v>416.02017790000002</v>
      </c>
      <c r="H358">
        <v>1586.2274110000001</v>
      </c>
      <c r="I358" s="11">
        <f t="shared" si="17"/>
        <v>2002.2475889000002</v>
      </c>
    </row>
    <row r="359" spans="1:9" x14ac:dyDescent="0.45">
      <c r="A359">
        <v>396</v>
      </c>
      <c r="B359">
        <v>402.49078509999998</v>
      </c>
      <c r="C359">
        <v>1595.04889</v>
      </c>
      <c r="D359" s="11">
        <f t="shared" si="15"/>
        <v>1997.5396751000001</v>
      </c>
      <c r="E359">
        <f t="shared" si="16"/>
        <v>47.851466700000046</v>
      </c>
      <c r="F359">
        <v>396</v>
      </c>
      <c r="G359">
        <v>414.0277365</v>
      </c>
      <c r="H359">
        <v>1589.7050770000001</v>
      </c>
      <c r="I359" s="11">
        <f t="shared" si="17"/>
        <v>2003.7328135</v>
      </c>
    </row>
    <row r="360" spans="1:9" x14ac:dyDescent="0.45">
      <c r="A360">
        <v>395</v>
      </c>
      <c r="B360">
        <v>400.65275250000002</v>
      </c>
      <c r="C360">
        <v>1597.5851709999999</v>
      </c>
      <c r="D360" s="11">
        <f t="shared" si="15"/>
        <v>1998.2379234999999</v>
      </c>
      <c r="E360">
        <f t="shared" si="16"/>
        <v>47.927555130000044</v>
      </c>
      <c r="F360">
        <v>395</v>
      </c>
      <c r="G360">
        <v>411.9016982</v>
      </c>
      <c r="H360">
        <v>1592.964246</v>
      </c>
      <c r="I360" s="11">
        <f t="shared" si="17"/>
        <v>2004.8659442000001</v>
      </c>
    </row>
    <row r="361" spans="1:9" x14ac:dyDescent="0.45">
      <c r="A361">
        <v>394</v>
      </c>
      <c r="B361">
        <v>400.54821520000002</v>
      </c>
      <c r="C361">
        <v>1600.149298</v>
      </c>
      <c r="D361" s="11">
        <f t="shared" si="15"/>
        <v>2000.6975132</v>
      </c>
      <c r="E361">
        <f t="shared" si="16"/>
        <v>48.004478940000041</v>
      </c>
      <c r="F361">
        <v>394</v>
      </c>
      <c r="G361">
        <v>412.40428489999999</v>
      </c>
      <c r="H361">
        <v>1594.650412</v>
      </c>
      <c r="I361" s="11">
        <f t="shared" si="17"/>
        <v>2007.0546969</v>
      </c>
    </row>
    <row r="362" spans="1:9" x14ac:dyDescent="0.45">
      <c r="A362">
        <v>393</v>
      </c>
      <c r="B362">
        <v>398.35623659999999</v>
      </c>
      <c r="C362">
        <v>1603.1908330000001</v>
      </c>
      <c r="D362" s="11">
        <f t="shared" si="15"/>
        <v>2001.5470696000002</v>
      </c>
      <c r="E362">
        <f t="shared" si="16"/>
        <v>48.095724990000043</v>
      </c>
      <c r="F362">
        <v>393</v>
      </c>
      <c r="G362">
        <v>410.48556760000002</v>
      </c>
      <c r="H362">
        <v>1597.6662550000001</v>
      </c>
      <c r="I362" s="11">
        <f t="shared" si="17"/>
        <v>2008.1518226000001</v>
      </c>
    </row>
    <row r="363" spans="1:9" x14ac:dyDescent="0.45">
      <c r="A363">
        <v>392</v>
      </c>
      <c r="B363">
        <v>394.39495670000002</v>
      </c>
      <c r="C363">
        <v>1606.190012</v>
      </c>
      <c r="D363" s="11">
        <f t="shared" si="15"/>
        <v>2000.5849687</v>
      </c>
      <c r="E363">
        <f t="shared" si="16"/>
        <v>48.185700360000041</v>
      </c>
      <c r="F363">
        <v>392</v>
      </c>
      <c r="G363">
        <v>407.6993961</v>
      </c>
      <c r="H363">
        <v>1600.886802</v>
      </c>
      <c r="I363" s="11">
        <f t="shared" si="17"/>
        <v>2008.5861981</v>
      </c>
    </row>
    <row r="364" spans="1:9" x14ac:dyDescent="0.45">
      <c r="A364">
        <v>391</v>
      </c>
      <c r="B364">
        <v>394.04215260000001</v>
      </c>
      <c r="C364">
        <v>1608.341578</v>
      </c>
      <c r="D364" s="11">
        <f t="shared" si="15"/>
        <v>2002.3837306</v>
      </c>
      <c r="E364">
        <f t="shared" si="16"/>
        <v>48.250247340000044</v>
      </c>
      <c r="F364">
        <v>391</v>
      </c>
      <c r="G364">
        <v>408.01694170000002</v>
      </c>
      <c r="H364">
        <v>1602.0490030000001</v>
      </c>
      <c r="I364" s="11">
        <f t="shared" si="17"/>
        <v>2010.0659447</v>
      </c>
    </row>
    <row r="365" spans="1:9" x14ac:dyDescent="0.45">
      <c r="A365">
        <v>390</v>
      </c>
      <c r="B365">
        <v>392.110726</v>
      </c>
      <c r="C365">
        <v>1609.8883599999999</v>
      </c>
      <c r="D365" s="11">
        <f t="shared" si="15"/>
        <v>2001.9990859999998</v>
      </c>
      <c r="E365">
        <f t="shared" si="16"/>
        <v>48.296650800000037</v>
      </c>
      <c r="F365">
        <v>390</v>
      </c>
      <c r="G365">
        <v>403.2587967</v>
      </c>
      <c r="H365">
        <v>1605.8295210000001</v>
      </c>
      <c r="I365" s="11">
        <f t="shared" si="17"/>
        <v>2009.0883177000001</v>
      </c>
    </row>
    <row r="366" spans="1:9" x14ac:dyDescent="0.45">
      <c r="A366">
        <v>389</v>
      </c>
      <c r="B366">
        <v>392.10977000000003</v>
      </c>
      <c r="C366">
        <v>1611.6502370000001</v>
      </c>
      <c r="D366" s="11">
        <f t="shared" si="15"/>
        <v>2003.7600070000001</v>
      </c>
      <c r="E366">
        <f t="shared" si="16"/>
        <v>48.349507110000047</v>
      </c>
      <c r="F366">
        <v>389</v>
      </c>
      <c r="G366">
        <v>402.94693219999999</v>
      </c>
      <c r="H366">
        <v>1606.959159</v>
      </c>
      <c r="I366" s="11">
        <f t="shared" si="17"/>
        <v>2009.9060912</v>
      </c>
    </row>
    <row r="367" spans="1:9" x14ac:dyDescent="0.45">
      <c r="A367">
        <v>388</v>
      </c>
      <c r="B367">
        <v>390.1952167</v>
      </c>
      <c r="C367">
        <v>1613.5790159999999</v>
      </c>
      <c r="D367" s="11">
        <f t="shared" si="15"/>
        <v>2003.7742326999999</v>
      </c>
      <c r="E367">
        <f t="shared" si="16"/>
        <v>48.40737048000004</v>
      </c>
      <c r="F367">
        <v>388</v>
      </c>
      <c r="G367">
        <v>401.95801979999999</v>
      </c>
      <c r="H367">
        <v>1608.923632</v>
      </c>
      <c r="I367" s="11">
        <f t="shared" si="17"/>
        <v>2010.8816517999999</v>
      </c>
    </row>
    <row r="368" spans="1:9" x14ac:dyDescent="0.45">
      <c r="A368">
        <v>387</v>
      </c>
      <c r="B368">
        <v>387.92347210000003</v>
      </c>
      <c r="C368">
        <v>1616.0035049999999</v>
      </c>
      <c r="D368" s="11">
        <f t="shared" si="15"/>
        <v>2003.9269770999999</v>
      </c>
      <c r="E368">
        <f t="shared" si="16"/>
        <v>48.480105150000043</v>
      </c>
      <c r="F368">
        <v>387</v>
      </c>
      <c r="G368">
        <v>397.8198233</v>
      </c>
      <c r="H368">
        <v>1612.1954029999999</v>
      </c>
      <c r="I368" s="11">
        <f t="shared" si="17"/>
        <v>2010.0152263</v>
      </c>
    </row>
    <row r="369" spans="1:9" x14ac:dyDescent="0.45">
      <c r="A369">
        <v>386</v>
      </c>
      <c r="B369">
        <v>387.39636309999997</v>
      </c>
      <c r="C369">
        <v>1615.6786050000001</v>
      </c>
      <c r="D369" s="11">
        <f t="shared" si="15"/>
        <v>2003.0749681</v>
      </c>
      <c r="E369">
        <f t="shared" si="16"/>
        <v>48.470358150000045</v>
      </c>
      <c r="F369">
        <v>386</v>
      </c>
      <c r="G369">
        <v>398.54237599999999</v>
      </c>
      <c r="H369">
        <v>1610.9815880000001</v>
      </c>
      <c r="I369" s="11">
        <f t="shared" si="17"/>
        <v>2009.523964</v>
      </c>
    </row>
    <row r="370" spans="1:9" x14ac:dyDescent="0.45">
      <c r="A370">
        <v>385</v>
      </c>
      <c r="B370">
        <v>385.8526104</v>
      </c>
      <c r="C370">
        <v>1616.9098289999999</v>
      </c>
      <c r="D370" s="11">
        <f t="shared" si="15"/>
        <v>2002.7624393999999</v>
      </c>
      <c r="E370">
        <f t="shared" si="16"/>
        <v>48.507294870000038</v>
      </c>
      <c r="F370">
        <v>385</v>
      </c>
      <c r="G370">
        <v>393.43263209999998</v>
      </c>
      <c r="H370">
        <v>1614.8444179999999</v>
      </c>
      <c r="I370" s="11">
        <f t="shared" si="17"/>
        <v>2008.2770501</v>
      </c>
    </row>
    <row r="371" spans="1:9" x14ac:dyDescent="0.45">
      <c r="A371">
        <v>384</v>
      </c>
      <c r="B371">
        <v>382.27096779999999</v>
      </c>
      <c r="C371">
        <v>1619.1037329999999</v>
      </c>
      <c r="D371" s="11">
        <f t="shared" si="15"/>
        <v>2001.3747008</v>
      </c>
      <c r="E371">
        <f t="shared" si="16"/>
        <v>48.573111990000044</v>
      </c>
      <c r="F371">
        <v>384</v>
      </c>
      <c r="G371">
        <v>394.31531699999999</v>
      </c>
      <c r="H371">
        <v>1613.4440489999999</v>
      </c>
      <c r="I371" s="11">
        <f t="shared" si="17"/>
        <v>2007.759366</v>
      </c>
    </row>
    <row r="372" spans="1:9" x14ac:dyDescent="0.45">
      <c r="A372">
        <v>383</v>
      </c>
      <c r="B372">
        <v>384.68478879999998</v>
      </c>
      <c r="C372">
        <v>1617.760634</v>
      </c>
      <c r="D372" s="11">
        <f t="shared" si="15"/>
        <v>2002.4454228</v>
      </c>
      <c r="E372">
        <f t="shared" si="16"/>
        <v>48.532819020000041</v>
      </c>
      <c r="F372">
        <v>383</v>
      </c>
      <c r="G372">
        <v>393.6635789</v>
      </c>
      <c r="H372">
        <v>1614.9751220000001</v>
      </c>
      <c r="I372" s="11">
        <f t="shared" si="17"/>
        <v>2008.6387009</v>
      </c>
    </row>
    <row r="373" spans="1:9" x14ac:dyDescent="0.45">
      <c r="A373">
        <v>382</v>
      </c>
      <c r="B373">
        <v>377.9564489</v>
      </c>
      <c r="C373">
        <v>1621.574697</v>
      </c>
      <c r="D373" s="11">
        <f t="shared" si="15"/>
        <v>1999.5311459</v>
      </c>
      <c r="E373">
        <f t="shared" si="16"/>
        <v>48.647240910000043</v>
      </c>
      <c r="F373">
        <v>382</v>
      </c>
      <c r="G373">
        <v>390.22743489999999</v>
      </c>
      <c r="H373">
        <v>1616.9128780000001</v>
      </c>
      <c r="I373" s="11">
        <f t="shared" si="17"/>
        <v>2007.1403129</v>
      </c>
    </row>
    <row r="374" spans="1:9" x14ac:dyDescent="0.45">
      <c r="A374">
        <v>381</v>
      </c>
      <c r="B374">
        <v>377.08705220000002</v>
      </c>
      <c r="C374">
        <v>1622.1018309999999</v>
      </c>
      <c r="D374" s="11">
        <f t="shared" si="15"/>
        <v>1999.1888832</v>
      </c>
      <c r="E374">
        <f t="shared" si="16"/>
        <v>48.663054930000044</v>
      </c>
      <c r="F374">
        <v>381</v>
      </c>
      <c r="G374">
        <v>386.51380890000002</v>
      </c>
      <c r="H374">
        <v>1619.2821919999999</v>
      </c>
      <c r="I374" s="11">
        <f t="shared" si="17"/>
        <v>2005.7960008999999</v>
      </c>
    </row>
    <row r="375" spans="1:9" x14ac:dyDescent="0.45">
      <c r="A375">
        <v>380</v>
      </c>
      <c r="B375">
        <v>373.4340717</v>
      </c>
      <c r="C375">
        <v>1623.77061</v>
      </c>
      <c r="D375" s="11">
        <f t="shared" si="15"/>
        <v>1997.2046817</v>
      </c>
      <c r="E375">
        <f t="shared" si="16"/>
        <v>48.713118300000048</v>
      </c>
      <c r="F375">
        <v>380</v>
      </c>
      <c r="G375">
        <v>386.82074499999999</v>
      </c>
      <c r="H375">
        <v>1618.6496549999999</v>
      </c>
      <c r="I375" s="11">
        <f t="shared" si="17"/>
        <v>2005.4703999999999</v>
      </c>
    </row>
    <row r="376" spans="1:9" x14ac:dyDescent="0.45">
      <c r="A376">
        <v>379</v>
      </c>
      <c r="B376">
        <v>372.51964190000001</v>
      </c>
      <c r="C376">
        <v>1623.183534</v>
      </c>
      <c r="D376" s="11">
        <f t="shared" si="15"/>
        <v>1995.7031759000001</v>
      </c>
      <c r="E376">
        <f t="shared" si="16"/>
        <v>48.695506020000046</v>
      </c>
      <c r="F376">
        <v>379</v>
      </c>
      <c r="G376">
        <v>381.15857069999998</v>
      </c>
      <c r="H376">
        <v>1620.5310340000001</v>
      </c>
      <c r="I376" s="11">
        <f t="shared" si="17"/>
        <v>2001.6896047</v>
      </c>
    </row>
    <row r="377" spans="1:9" x14ac:dyDescent="0.45">
      <c r="A377">
        <v>378</v>
      </c>
      <c r="B377">
        <v>368.18703520000003</v>
      </c>
      <c r="C377">
        <v>1625.135327</v>
      </c>
      <c r="D377" s="11">
        <f t="shared" si="15"/>
        <v>1993.3223622</v>
      </c>
      <c r="E377">
        <f t="shared" si="16"/>
        <v>48.754059810000044</v>
      </c>
      <c r="F377">
        <v>378</v>
      </c>
      <c r="G377">
        <v>380.65974</v>
      </c>
      <c r="H377">
        <v>1620.66347</v>
      </c>
      <c r="I377" s="11">
        <f t="shared" si="17"/>
        <v>2001.32321</v>
      </c>
    </row>
    <row r="378" spans="1:9" x14ac:dyDescent="0.45">
      <c r="A378">
        <v>377</v>
      </c>
      <c r="B378">
        <v>361.71934060000001</v>
      </c>
      <c r="C378">
        <v>1627.900028</v>
      </c>
      <c r="D378" s="11">
        <f t="shared" si="15"/>
        <v>1989.6193686000001</v>
      </c>
      <c r="E378">
        <f t="shared" si="16"/>
        <v>48.837000840000044</v>
      </c>
      <c r="F378">
        <v>377</v>
      </c>
      <c r="G378">
        <v>371.59269810000001</v>
      </c>
      <c r="H378">
        <v>1623.943857</v>
      </c>
      <c r="I378" s="11">
        <f t="shared" si="17"/>
        <v>1995.5365551</v>
      </c>
    </row>
    <row r="379" spans="1:9" x14ac:dyDescent="0.45">
      <c r="A379">
        <v>376</v>
      </c>
      <c r="B379">
        <v>354.81897409999999</v>
      </c>
      <c r="C379">
        <v>1630.377986</v>
      </c>
      <c r="D379" s="11">
        <f t="shared" si="15"/>
        <v>1985.1969601000001</v>
      </c>
      <c r="E379">
        <f t="shared" si="16"/>
        <v>48.911339580000039</v>
      </c>
      <c r="F379">
        <v>376</v>
      </c>
      <c r="G379">
        <v>367.13522890000002</v>
      </c>
      <c r="H379">
        <v>1625.6330680000001</v>
      </c>
      <c r="I379" s="11">
        <f t="shared" si="17"/>
        <v>1992.7682969000002</v>
      </c>
    </row>
    <row r="380" spans="1:9" x14ac:dyDescent="0.45">
      <c r="A380">
        <v>375</v>
      </c>
      <c r="B380">
        <v>354.94373100000001</v>
      </c>
      <c r="C380">
        <v>1630.3570540000001</v>
      </c>
      <c r="D380" s="11">
        <f t="shared" si="15"/>
        <v>1985.3007850000001</v>
      </c>
      <c r="E380">
        <f t="shared" si="16"/>
        <v>48.910711620000043</v>
      </c>
      <c r="F380">
        <v>375</v>
      </c>
      <c r="G380">
        <v>365.59414600000002</v>
      </c>
      <c r="H380">
        <v>1626.1197030000001</v>
      </c>
      <c r="I380" s="11">
        <f t="shared" si="17"/>
        <v>1991.7138490000002</v>
      </c>
    </row>
    <row r="381" spans="1:9" x14ac:dyDescent="0.45">
      <c r="A381">
        <v>374</v>
      </c>
      <c r="B381">
        <v>345.97267419999997</v>
      </c>
      <c r="C381">
        <v>1635.8948829999999</v>
      </c>
      <c r="D381" s="11">
        <f t="shared" si="15"/>
        <v>1981.8675572</v>
      </c>
      <c r="E381">
        <f t="shared" si="16"/>
        <v>49.076846490000044</v>
      </c>
      <c r="F381">
        <v>374</v>
      </c>
      <c r="G381">
        <v>356.97465249999999</v>
      </c>
      <c r="H381">
        <v>1632.683237</v>
      </c>
      <c r="I381" s="11">
        <f t="shared" si="17"/>
        <v>1989.6578895</v>
      </c>
    </row>
    <row r="382" spans="1:9" x14ac:dyDescent="0.45">
      <c r="A382">
        <v>373</v>
      </c>
      <c r="B382">
        <v>343.06144490000003</v>
      </c>
      <c r="C382">
        <v>1637.41668</v>
      </c>
      <c r="D382" s="11">
        <f t="shared" si="15"/>
        <v>1980.4781249</v>
      </c>
      <c r="E382">
        <f t="shared" si="16"/>
        <v>49.122500400000042</v>
      </c>
      <c r="F382">
        <v>373</v>
      </c>
      <c r="G382">
        <v>351.82670380000002</v>
      </c>
      <c r="H382">
        <v>1635.1718390000001</v>
      </c>
      <c r="I382" s="11">
        <f t="shared" si="17"/>
        <v>1986.9985428</v>
      </c>
    </row>
    <row r="383" spans="1:9" x14ac:dyDescent="0.45">
      <c r="A383">
        <v>372</v>
      </c>
      <c r="B383">
        <v>337.90144950000001</v>
      </c>
      <c r="C383">
        <v>1640.27691</v>
      </c>
      <c r="D383" s="11">
        <f t="shared" si="15"/>
        <v>1978.1783595000002</v>
      </c>
      <c r="E383">
        <f t="shared" si="16"/>
        <v>49.208307300000044</v>
      </c>
      <c r="F383">
        <v>372</v>
      </c>
      <c r="G383">
        <v>348.61969240000002</v>
      </c>
      <c r="H383">
        <v>1637.379805</v>
      </c>
      <c r="I383" s="11">
        <f t="shared" si="17"/>
        <v>1985.9994974000001</v>
      </c>
    </row>
    <row r="384" spans="1:9" x14ac:dyDescent="0.45">
      <c r="A384">
        <v>371</v>
      </c>
      <c r="B384">
        <v>332.27252549999997</v>
      </c>
      <c r="C384">
        <v>1643.631885</v>
      </c>
      <c r="D384" s="11">
        <f t="shared" si="15"/>
        <v>1975.9044105</v>
      </c>
      <c r="E384">
        <f t="shared" si="16"/>
        <v>49.308956550000048</v>
      </c>
      <c r="F384">
        <v>371</v>
      </c>
      <c r="G384">
        <v>340.86824789999997</v>
      </c>
      <c r="H384">
        <v>1641.1292530000001</v>
      </c>
      <c r="I384" s="11">
        <f t="shared" si="17"/>
        <v>1981.9975009</v>
      </c>
    </row>
    <row r="385" spans="1:9" x14ac:dyDescent="0.45">
      <c r="A385">
        <v>370</v>
      </c>
      <c r="B385">
        <v>327.75451290000001</v>
      </c>
      <c r="C385">
        <v>1646.138694</v>
      </c>
      <c r="D385" s="11">
        <f t="shared" si="15"/>
        <v>1973.8932069</v>
      </c>
      <c r="E385">
        <f t="shared" si="16"/>
        <v>49.384160820000041</v>
      </c>
      <c r="F385">
        <v>370</v>
      </c>
      <c r="G385">
        <v>336.31752640000002</v>
      </c>
      <c r="H385">
        <v>1644.530557</v>
      </c>
      <c r="I385" s="11">
        <f t="shared" si="17"/>
        <v>1980.8480834000002</v>
      </c>
    </row>
    <row r="386" spans="1:9" x14ac:dyDescent="0.45">
      <c r="A386">
        <v>369</v>
      </c>
      <c r="B386">
        <v>323.62976570000001</v>
      </c>
      <c r="C386">
        <v>1648.8550319999999</v>
      </c>
      <c r="D386" s="11">
        <f t="shared" si="15"/>
        <v>1972.4847976999999</v>
      </c>
      <c r="E386">
        <f t="shared" si="16"/>
        <v>49.46565096000004</v>
      </c>
      <c r="F386">
        <v>369</v>
      </c>
      <c r="G386">
        <v>336.8661649</v>
      </c>
      <c r="H386">
        <v>1644.1781229999999</v>
      </c>
      <c r="I386" s="11">
        <f t="shared" si="17"/>
        <v>1981.0442879</v>
      </c>
    </row>
    <row r="387" spans="1:9" x14ac:dyDescent="0.45">
      <c r="A387">
        <v>368</v>
      </c>
      <c r="B387">
        <v>320.70544330000001</v>
      </c>
      <c r="C387">
        <v>1652.09788</v>
      </c>
      <c r="D387" s="11">
        <f t="shared" si="15"/>
        <v>1972.8033233000001</v>
      </c>
      <c r="E387">
        <f t="shared" si="16"/>
        <v>49.562936400000048</v>
      </c>
      <c r="F387">
        <v>368</v>
      </c>
      <c r="G387">
        <v>330.593703</v>
      </c>
      <c r="H387">
        <v>1650.7490909999999</v>
      </c>
      <c r="I387" s="11">
        <f t="shared" si="17"/>
        <v>1981.3427939999999</v>
      </c>
    </row>
    <row r="388" spans="1:9" x14ac:dyDescent="0.45">
      <c r="A388">
        <v>367</v>
      </c>
      <c r="B388">
        <v>313.9081071</v>
      </c>
      <c r="C388">
        <v>1656.390527</v>
      </c>
      <c r="D388" s="11">
        <f t="shared" si="15"/>
        <v>1970.2986341000001</v>
      </c>
      <c r="E388">
        <f t="shared" si="16"/>
        <v>49.691715810000048</v>
      </c>
      <c r="F388">
        <v>367</v>
      </c>
      <c r="G388">
        <v>326.50514129999999</v>
      </c>
      <c r="H388">
        <v>1653.444015</v>
      </c>
      <c r="I388" s="11">
        <f t="shared" si="17"/>
        <v>1979.9491563000001</v>
      </c>
    </row>
    <row r="389" spans="1:9" x14ac:dyDescent="0.45">
      <c r="A389">
        <v>366</v>
      </c>
      <c r="B389">
        <v>312.48951049999999</v>
      </c>
      <c r="C389">
        <v>1657.318262</v>
      </c>
      <c r="D389" s="11">
        <f t="shared" si="15"/>
        <v>1969.8077725000001</v>
      </c>
      <c r="E389">
        <f t="shared" si="16"/>
        <v>49.719547860000041</v>
      </c>
      <c r="F389">
        <v>366</v>
      </c>
      <c r="G389">
        <v>320.42293310000002</v>
      </c>
      <c r="H389">
        <v>1657.545738</v>
      </c>
      <c r="I389" s="11">
        <f t="shared" si="17"/>
        <v>1977.9686710999999</v>
      </c>
    </row>
    <row r="390" spans="1:9" x14ac:dyDescent="0.45">
      <c r="A390">
        <v>365</v>
      </c>
      <c r="B390">
        <v>307.3338751</v>
      </c>
      <c r="C390">
        <v>1660.3144090000001</v>
      </c>
      <c r="D390" s="11">
        <f t="shared" ref="D390:D405" si="18">B390+C390</f>
        <v>1967.6482841000002</v>
      </c>
      <c r="E390">
        <f t="shared" ref="E390:E405" si="19">C390*(1-0.97)</f>
        <v>49.809432270000045</v>
      </c>
      <c r="F390">
        <v>365</v>
      </c>
      <c r="G390">
        <v>314.7408509</v>
      </c>
      <c r="H390">
        <v>1660.4583419999999</v>
      </c>
      <c r="I390" s="11">
        <f t="shared" ref="I390:I405" si="20">G390+H390</f>
        <v>1975.1991928999998</v>
      </c>
    </row>
    <row r="391" spans="1:9" x14ac:dyDescent="0.45">
      <c r="A391">
        <v>364</v>
      </c>
      <c r="B391">
        <v>305.8224414</v>
      </c>
      <c r="C391">
        <v>1662.9028989999999</v>
      </c>
      <c r="D391" s="11">
        <f t="shared" si="18"/>
        <v>1968.7253403999998</v>
      </c>
      <c r="E391">
        <f t="shared" si="19"/>
        <v>49.887086970000041</v>
      </c>
      <c r="F391">
        <v>364</v>
      </c>
      <c r="G391">
        <v>320.58268090000001</v>
      </c>
      <c r="H391">
        <v>1658.971268</v>
      </c>
      <c r="I391" s="11">
        <f t="shared" si="20"/>
        <v>1979.5539489</v>
      </c>
    </row>
    <row r="392" spans="1:9" x14ac:dyDescent="0.45">
      <c r="A392">
        <v>363</v>
      </c>
      <c r="B392">
        <v>302.29621969999999</v>
      </c>
      <c r="C392">
        <v>1666.7201640000001</v>
      </c>
      <c r="D392" s="11">
        <f t="shared" si="18"/>
        <v>1969.0163837</v>
      </c>
      <c r="E392">
        <f t="shared" si="19"/>
        <v>50.001604920000048</v>
      </c>
      <c r="F392">
        <v>363</v>
      </c>
      <c r="G392">
        <v>308.49895909999998</v>
      </c>
      <c r="H392">
        <v>1667.888424</v>
      </c>
      <c r="I392" s="11">
        <f t="shared" si="20"/>
        <v>1976.3873831000001</v>
      </c>
    </row>
    <row r="393" spans="1:9" x14ac:dyDescent="0.45">
      <c r="A393">
        <v>362</v>
      </c>
      <c r="B393">
        <v>295.78237280000002</v>
      </c>
      <c r="C393">
        <v>1671.693718</v>
      </c>
      <c r="D393" s="11">
        <f t="shared" si="18"/>
        <v>1967.4760908000001</v>
      </c>
      <c r="E393">
        <f t="shared" si="19"/>
        <v>50.150811540000042</v>
      </c>
      <c r="F393">
        <v>362</v>
      </c>
      <c r="G393">
        <v>304.92572159999997</v>
      </c>
      <c r="H393">
        <v>1671.377868</v>
      </c>
      <c r="I393" s="11">
        <f t="shared" si="20"/>
        <v>1976.3035896000001</v>
      </c>
    </row>
    <row r="394" spans="1:9" x14ac:dyDescent="0.45">
      <c r="A394">
        <v>361</v>
      </c>
      <c r="B394">
        <v>292.84749219999998</v>
      </c>
      <c r="C394">
        <v>1673.9683170000001</v>
      </c>
      <c r="D394" s="11">
        <f t="shared" si="18"/>
        <v>1966.8158092000001</v>
      </c>
      <c r="E394">
        <f t="shared" si="19"/>
        <v>50.219049510000048</v>
      </c>
      <c r="F394">
        <v>361</v>
      </c>
      <c r="G394">
        <v>305.67513889999998</v>
      </c>
      <c r="H394">
        <v>1670.6353959999999</v>
      </c>
      <c r="I394" s="11">
        <f t="shared" si="20"/>
        <v>1976.3105348999998</v>
      </c>
    </row>
    <row r="395" spans="1:9" x14ac:dyDescent="0.45">
      <c r="A395">
        <v>360</v>
      </c>
      <c r="B395">
        <v>293.30678690000002</v>
      </c>
      <c r="C395">
        <v>1675.1639520000001</v>
      </c>
      <c r="D395" s="11">
        <f t="shared" si="18"/>
        <v>1968.4707389</v>
      </c>
      <c r="E395">
        <f t="shared" si="19"/>
        <v>50.25491856000005</v>
      </c>
      <c r="F395">
        <v>360</v>
      </c>
      <c r="G395">
        <v>300.99683620000002</v>
      </c>
      <c r="H395">
        <v>1676.3344400000001</v>
      </c>
      <c r="I395" s="11">
        <f t="shared" si="20"/>
        <v>1977.3312762</v>
      </c>
    </row>
    <row r="396" spans="1:9" x14ac:dyDescent="0.45">
      <c r="A396">
        <v>359</v>
      </c>
      <c r="B396">
        <v>289.09823820000003</v>
      </c>
      <c r="C396">
        <v>1680.0146950000001</v>
      </c>
      <c r="D396" s="11">
        <f t="shared" si="18"/>
        <v>1969.1129332</v>
      </c>
      <c r="E396">
        <f t="shared" si="19"/>
        <v>50.400440850000045</v>
      </c>
      <c r="F396">
        <v>359</v>
      </c>
      <c r="G396">
        <v>296.28332039999998</v>
      </c>
      <c r="H396">
        <v>1680.424712</v>
      </c>
      <c r="I396" s="11">
        <f t="shared" si="20"/>
        <v>1976.7080323999999</v>
      </c>
    </row>
    <row r="397" spans="1:9" x14ac:dyDescent="0.45">
      <c r="A397">
        <v>358</v>
      </c>
      <c r="B397">
        <v>286.34604180000002</v>
      </c>
      <c r="C397">
        <v>1682.933352</v>
      </c>
      <c r="D397" s="11">
        <f t="shared" si="18"/>
        <v>1969.2793938</v>
      </c>
      <c r="E397">
        <f t="shared" si="19"/>
        <v>50.488000560000046</v>
      </c>
      <c r="F397">
        <v>358</v>
      </c>
      <c r="G397">
        <v>292.78882370000002</v>
      </c>
      <c r="H397">
        <v>1683.7675389999999</v>
      </c>
      <c r="I397" s="11">
        <f t="shared" si="20"/>
        <v>1976.5563626999999</v>
      </c>
    </row>
    <row r="398" spans="1:9" x14ac:dyDescent="0.45">
      <c r="A398">
        <v>357</v>
      </c>
      <c r="B398">
        <v>283.8637013</v>
      </c>
      <c r="C398">
        <v>1685.8686600000001</v>
      </c>
      <c r="D398" s="11">
        <f t="shared" si="18"/>
        <v>1969.7323613000001</v>
      </c>
      <c r="E398">
        <f t="shared" si="19"/>
        <v>50.576059800000046</v>
      </c>
      <c r="F398">
        <v>357</v>
      </c>
      <c r="G398">
        <v>293.92177390000001</v>
      </c>
      <c r="H398">
        <v>1685.28413</v>
      </c>
      <c r="I398" s="11">
        <f t="shared" si="20"/>
        <v>1979.2059039000001</v>
      </c>
    </row>
    <row r="399" spans="1:9" x14ac:dyDescent="0.45">
      <c r="A399">
        <v>356</v>
      </c>
      <c r="B399">
        <v>280.90515329999999</v>
      </c>
      <c r="C399">
        <v>1690.108952</v>
      </c>
      <c r="D399" s="11">
        <f t="shared" si="18"/>
        <v>1971.0141053</v>
      </c>
      <c r="E399">
        <f t="shared" si="19"/>
        <v>50.703268560000048</v>
      </c>
      <c r="F399">
        <v>356</v>
      </c>
      <c r="G399">
        <v>291.03496799999999</v>
      </c>
      <c r="H399">
        <v>1688.9165009999999</v>
      </c>
      <c r="I399" s="11">
        <f t="shared" si="20"/>
        <v>1979.9514689999999</v>
      </c>
    </row>
    <row r="400" spans="1:9" x14ac:dyDescent="0.45">
      <c r="A400">
        <v>355</v>
      </c>
      <c r="B400">
        <v>278.01528660000002</v>
      </c>
      <c r="C400">
        <v>1693.3679259999999</v>
      </c>
      <c r="D400" s="11">
        <f t="shared" si="18"/>
        <v>1971.3832126</v>
      </c>
      <c r="E400">
        <f t="shared" si="19"/>
        <v>50.801037780000044</v>
      </c>
      <c r="F400">
        <v>355</v>
      </c>
      <c r="G400">
        <v>286.26485489999999</v>
      </c>
      <c r="H400">
        <v>1693.552901</v>
      </c>
      <c r="I400" s="11">
        <f t="shared" si="20"/>
        <v>1979.8177559000001</v>
      </c>
    </row>
    <row r="401" spans="1:9" x14ac:dyDescent="0.45">
      <c r="A401">
        <v>354</v>
      </c>
      <c r="B401">
        <v>279.94649129999999</v>
      </c>
      <c r="C401">
        <v>1694.1312310000001</v>
      </c>
      <c r="D401" s="11">
        <f t="shared" si="18"/>
        <v>1974.0777223</v>
      </c>
      <c r="E401">
        <f t="shared" si="19"/>
        <v>50.823936930000045</v>
      </c>
      <c r="F401">
        <v>354</v>
      </c>
      <c r="G401">
        <v>288.41056579999997</v>
      </c>
      <c r="H401">
        <v>1695.701219</v>
      </c>
      <c r="I401" s="11">
        <f t="shared" si="20"/>
        <v>1984.1117847999999</v>
      </c>
    </row>
    <row r="402" spans="1:9" x14ac:dyDescent="0.45">
      <c r="A402">
        <v>353</v>
      </c>
      <c r="B402">
        <v>278.0142616</v>
      </c>
      <c r="C402">
        <v>1698.1937370000001</v>
      </c>
      <c r="D402" s="11">
        <f t="shared" si="18"/>
        <v>1976.2079986000001</v>
      </c>
      <c r="E402">
        <f t="shared" si="19"/>
        <v>50.945812110000048</v>
      </c>
      <c r="F402">
        <v>353</v>
      </c>
      <c r="G402">
        <v>285.372546</v>
      </c>
      <c r="H402">
        <v>1699.164483</v>
      </c>
      <c r="I402" s="11">
        <f t="shared" si="20"/>
        <v>1984.5370290000001</v>
      </c>
    </row>
    <row r="403" spans="1:9" x14ac:dyDescent="0.45">
      <c r="A403">
        <v>352</v>
      </c>
      <c r="B403">
        <v>274.31822570000003</v>
      </c>
      <c r="C403">
        <v>1703.1532560000001</v>
      </c>
      <c r="D403" s="11">
        <f t="shared" si="18"/>
        <v>1977.4714817000001</v>
      </c>
      <c r="E403">
        <f t="shared" si="19"/>
        <v>51.094597680000049</v>
      </c>
      <c r="F403">
        <v>352</v>
      </c>
      <c r="G403">
        <v>283.77777179999998</v>
      </c>
      <c r="H403">
        <v>1703.7663500000001</v>
      </c>
      <c r="I403" s="11">
        <f t="shared" si="20"/>
        <v>1987.5441218000001</v>
      </c>
    </row>
    <row r="404" spans="1:9" x14ac:dyDescent="0.45">
      <c r="A404">
        <v>351</v>
      </c>
      <c r="B404">
        <v>276.14173899999997</v>
      </c>
      <c r="C404">
        <v>1704.666659</v>
      </c>
      <c r="D404" s="11">
        <f t="shared" si="18"/>
        <v>1980.8083979999999</v>
      </c>
      <c r="E404">
        <f t="shared" si="19"/>
        <v>51.139999770000045</v>
      </c>
      <c r="F404">
        <v>351</v>
      </c>
      <c r="G404">
        <v>284.8394874</v>
      </c>
      <c r="H404">
        <v>1704.67597</v>
      </c>
      <c r="I404" s="11">
        <f t="shared" si="20"/>
        <v>1989.5154574000001</v>
      </c>
    </row>
    <row r="405" spans="1:9" x14ac:dyDescent="0.45">
      <c r="A405">
        <v>350</v>
      </c>
      <c r="B405">
        <v>280.63602520000001</v>
      </c>
      <c r="C405">
        <v>1705.207259</v>
      </c>
      <c r="D405" s="11">
        <f t="shared" si="18"/>
        <v>1985.8432842</v>
      </c>
      <c r="E405">
        <f t="shared" si="19"/>
        <v>51.156217770000048</v>
      </c>
      <c r="F405">
        <v>350</v>
      </c>
      <c r="G405">
        <v>289.22014719999999</v>
      </c>
      <c r="H405">
        <v>1704.895221</v>
      </c>
      <c r="I405" s="11">
        <f t="shared" si="20"/>
        <v>1994.1153681999999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Q44"/>
  <sheetViews>
    <sheetView zoomScale="70" zoomScaleNormal="70" workbookViewId="0">
      <selection activeCell="AM4" sqref="AM4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5">
        <v>0.11130000000000002</v>
      </c>
      <c r="C1" s="5" t="s">
        <v>29</v>
      </c>
      <c r="D1" s="16"/>
      <c r="AI1" s="9" t="s">
        <v>33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42.908031261783265</v>
      </c>
      <c r="C4">
        <v>120.03889303914312</v>
      </c>
      <c r="D4" s="18">
        <f>1.32711+0.0026/(A4/1000)^2+0.00005/(A4/1000)^4</f>
        <v>1.3318902469135803</v>
      </c>
      <c r="E4" s="4">
        <f t="shared" ref="E4:E39" si="0">B4*B$1</f>
        <v>4.7756638794364781</v>
      </c>
      <c r="F4" s="4">
        <f t="shared" ref="F4:F39" si="1">C4*B$1</f>
        <v>13.360328795256631</v>
      </c>
      <c r="G4" s="1">
        <v>0.39978824952825059</v>
      </c>
      <c r="H4" s="1">
        <v>0.01</v>
      </c>
      <c r="I4" s="1"/>
      <c r="J4" s="4">
        <f>F4*(1-G4)/(F4*(1-G4)+E4)</f>
        <v>0.62674642370278</v>
      </c>
      <c r="K4" s="1">
        <f>(F4*(1-G4)+E4)*H4</f>
        <v>0.1279469021251558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2">M4*EXP(-2*K4)</f>
        <v>1.5683374076455855E-2</v>
      </c>
      <c r="O4" s="1">
        <f t="shared" ref="O4:O39" si="3">EXP(-K4)</f>
        <v>0.87990009872959529</v>
      </c>
      <c r="P4" s="1">
        <f t="shared" ref="P4:P39" si="4">J4/(1-J4)*(1-M4)/(1-M4*N4)</f>
        <v>1.6456523741553331</v>
      </c>
      <c r="Q4" s="1">
        <f t="shared" ref="Q4:Q39" si="5">4/(1+L4)^2*(1-J4)/(1-J4*L4)</f>
        <v>0.92397987162453699</v>
      </c>
      <c r="R4" s="1">
        <f t="shared" ref="R4:R39" si="6">(1-M4)/(1+M4)</f>
        <v>0.96029060889169604</v>
      </c>
      <c r="S4" s="1">
        <f t="shared" ref="S4:S39" si="7">R4/(1+L4)</f>
        <v>0.5783088109602933</v>
      </c>
      <c r="T4" s="1">
        <f t="shared" ref="T4:T39" si="8">2*S4/SQRT(Q4)</f>
        <v>1.2032574230643767</v>
      </c>
      <c r="U4" s="1">
        <f t="shared" ref="U4:U39" si="9">SINH(SQRT(Q4)*K4)</f>
        <v>0.1232978007297091</v>
      </c>
      <c r="V4" s="1">
        <f t="shared" ref="V4:V39" si="10">COSH(SQRT(Q4)*K4)</f>
        <v>1.0075725024358211</v>
      </c>
      <c r="W4" s="1">
        <f t="shared" ref="W4:W39" si="11">(1-2*S4)-(1+2*S4)*M4</f>
        <v>-0.20030398772342176</v>
      </c>
      <c r="X4" s="1">
        <f t="shared" ref="X4:X39" si="12">(1-2*S4)*N4-(1+2*S4)</f>
        <v>-2.1590739146721325</v>
      </c>
      <c r="Y4" s="1">
        <f t="shared" ref="Y4:Y39" si="13">R4*(1-L4^2)*P4/2</f>
        <v>0.44542430323509957</v>
      </c>
      <c r="Z4" s="1">
        <f t="shared" ref="Z4:Z39" si="14">Y4*Q4/(Q4-1)</f>
        <v>-5.4138699751848378</v>
      </c>
      <c r="AA4" s="1">
        <f t="shared" ref="AA4:AA39" si="15">(W4*(T4*U4+V4)*O4+X4)/((1+T4^2)*U4+2*T4*V4)</f>
        <v>-0.86659107977422101</v>
      </c>
      <c r="AB4" s="1">
        <f t="shared" ref="AB4:AB39" si="16">(W4*O4+X4*(T4*U4+V4))/((1+T4^2)*U4+2*T4*V4)</f>
        <v>-0.9799889946618896</v>
      </c>
      <c r="AC4" s="1">
        <f t="shared" ref="AC4:AC39" si="17">M4+(1-M4)^2*N4/(1-M4*N4)</f>
        <v>3.5316091042537426E-2</v>
      </c>
      <c r="AD4" s="1">
        <f t="shared" ref="AD4:AD39" si="18">(1-M4)^2/(1-M4*N4)*O4</f>
        <v>0.84488149521919531</v>
      </c>
      <c r="AE4" s="1">
        <f t="shared" ref="AE4:AE39" si="19">AC4+Z4*(1+AB4/SQRT(Q4)+N4)</f>
        <v>5.6013289890999629E-2</v>
      </c>
      <c r="AF4" s="1">
        <f t="shared" ref="AF4:AF39" si="20">AD4+Z4*(AA4/SQRT(Q4)+(1+M4)*O4)</f>
        <v>0.86551713272218245</v>
      </c>
      <c r="AG4" s="1">
        <f t="shared" ref="AG4:AG39" si="21">1-AE4-AF4</f>
        <v>7.8469577386817924E-2</v>
      </c>
      <c r="AI4">
        <v>750</v>
      </c>
      <c r="AJ4">
        <v>5.6013233659999999</v>
      </c>
      <c r="AK4">
        <v>86.551712323440199</v>
      </c>
      <c r="AL4">
        <f>AJ4/100</f>
        <v>5.6013233660000002E-2</v>
      </c>
      <c r="AM4">
        <f>AK4/100</f>
        <v>0.865517123234402</v>
      </c>
      <c r="AO4">
        <f>(AJ4/100-AE4)^2+(AK4/100-AF4)^2</f>
        <v>3.2519432969704794E-15</v>
      </c>
    </row>
    <row r="5" spans="1:41" x14ac:dyDescent="0.45">
      <c r="A5">
        <v>740</v>
      </c>
      <c r="B5">
        <v>44.333783689391403</v>
      </c>
      <c r="C5">
        <v>197.96553795236721</v>
      </c>
      <c r="D5" s="18">
        <f t="shared" ref="D5:D39" si="22">1.32711+0.0026/(A5/1000)^2+0.00005/(A5/1000)^4</f>
        <v>1.3320247325123082</v>
      </c>
      <c r="E5" s="4">
        <f t="shared" si="0"/>
        <v>4.9343501246292645</v>
      </c>
      <c r="F5" s="4">
        <f t="shared" si="1"/>
        <v>22.033564374098475</v>
      </c>
      <c r="G5" s="1">
        <v>0.63932257817402238</v>
      </c>
      <c r="H5" s="1">
        <v>0.01</v>
      </c>
      <c r="I5" s="1"/>
      <c r="J5" s="4">
        <f>F5*(1-G5)/(F5*(1-G5)+E5)</f>
        <v>0.6169387093933415</v>
      </c>
      <c r="K5" s="1">
        <f t="shared" ref="K5:K39" si="23">(F5*(1-G5)+E5)*H5</f>
        <v>0.12881359316715812</v>
      </c>
      <c r="L5" s="1">
        <f>SQRT(1-1/D5^2)</f>
        <v>0.66060142328872185</v>
      </c>
      <c r="M5" s="1">
        <f>(D5-1)^2/(D5+1)^2</f>
        <v>2.0270971677790125E-2</v>
      </c>
      <c r="N5" s="1">
        <f t="shared" si="2"/>
        <v>1.5667095887233796E-2</v>
      </c>
      <c r="O5" s="1">
        <f t="shared" si="3"/>
        <v>0.87913782757067704</v>
      </c>
      <c r="P5" s="1">
        <f t="shared" si="4"/>
        <v>1.5784021989202475</v>
      </c>
      <c r="Q5" s="1">
        <f t="shared" si="5"/>
        <v>0.93787762624207183</v>
      </c>
      <c r="R5" s="1">
        <f t="shared" si="6"/>
        <v>0.960263553035415</v>
      </c>
      <c r="S5" s="1">
        <f t="shared" si="7"/>
        <v>0.57826251354986224</v>
      </c>
      <c r="T5" s="1">
        <f t="shared" si="8"/>
        <v>1.1942134206888988</v>
      </c>
      <c r="U5" s="1">
        <f t="shared" si="9"/>
        <v>0.12507215265476737</v>
      </c>
      <c r="V5" s="1">
        <f t="shared" si="10"/>
        <v>1.0077911705158453</v>
      </c>
      <c r="W5" s="1">
        <f t="shared" si="11"/>
        <v>-0.20023988484650859</v>
      </c>
      <c r="X5" s="1">
        <f t="shared" si="12"/>
        <v>-2.1589773197080477</v>
      </c>
      <c r="Y5" s="1">
        <f t="shared" si="13"/>
        <v>0.42712358163232439</v>
      </c>
      <c r="Z5" s="1">
        <f t="shared" si="14"/>
        <v>-6.4483957489182746</v>
      </c>
      <c r="AA5" s="1">
        <f t="shared" si="15"/>
        <v>-0.87168398941283098</v>
      </c>
      <c r="AB5" s="1">
        <f t="shared" si="16"/>
        <v>-0.98665511827698349</v>
      </c>
      <c r="AC5" s="1">
        <f t="shared" si="17"/>
        <v>3.5314108361825393E-2</v>
      </c>
      <c r="AD5" s="1">
        <f t="shared" si="18"/>
        <v>0.84412520351189024</v>
      </c>
      <c r="AE5" s="1">
        <f t="shared" si="19"/>
        <v>5.5566975688082137E-2</v>
      </c>
      <c r="AF5" s="1">
        <f t="shared" si="20"/>
        <v>0.86431698156917292</v>
      </c>
      <c r="AG5" s="1">
        <f t="shared" si="21"/>
        <v>8.0116042742744975E-2</v>
      </c>
      <c r="AI5">
        <v>740</v>
      </c>
      <c r="AJ5">
        <v>5.5566892624999999</v>
      </c>
      <c r="AK5">
        <v>86.431687659739055</v>
      </c>
      <c r="AL5">
        <f t="shared" ref="AL5:AM39" si="24">AJ5/100</f>
        <v>5.5566892625000003E-2</v>
      </c>
      <c r="AM5">
        <f t="shared" si="24"/>
        <v>0.86431687659739054</v>
      </c>
      <c r="AO5">
        <f t="shared" ref="AO5:AO39" si="25">(AJ5/100-AE5)^2+(AK5/100-AF5)^2</f>
        <v>1.7918550709234977E-14</v>
      </c>
    </row>
    <row r="6" spans="1:41" x14ac:dyDescent="0.45">
      <c r="A6">
        <v>730</v>
      </c>
      <c r="B6">
        <v>41.619884156107382</v>
      </c>
      <c r="C6">
        <v>197.30953505015822</v>
      </c>
      <c r="D6" s="18">
        <f t="shared" si="22"/>
        <v>1.3321650314014166</v>
      </c>
      <c r="E6" s="4">
        <f t="shared" si="0"/>
        <v>4.6322931065747524</v>
      </c>
      <c r="F6" s="4">
        <f t="shared" si="1"/>
        <v>21.960551251082613</v>
      </c>
      <c r="G6" s="1">
        <v>0.64515777626076609</v>
      </c>
      <c r="H6" s="1">
        <v>0.01</v>
      </c>
      <c r="I6" s="1"/>
      <c r="J6" s="4">
        <f t="shared" ref="J6:J39" si="26">F6*(1-G6)/(F6*(1-G6)+E6)</f>
        <v>0.62717434658901439</v>
      </c>
      <c r="K6" s="1">
        <f t="shared" si="23"/>
        <v>0.12424823947048323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2"/>
        <v>1.5822263486542275E-2</v>
      </c>
      <c r="O6" s="1">
        <f t="shared" si="3"/>
        <v>0.88316057835474748</v>
      </c>
      <c r="P6" s="1">
        <f t="shared" si="4"/>
        <v>1.6486230837296998</v>
      </c>
      <c r="Q6" s="1">
        <f t="shared" si="5"/>
        <v>0.92334421192229543</v>
      </c>
      <c r="R6" s="1">
        <f t="shared" si="6"/>
        <v>0.96023532176403803</v>
      </c>
      <c r="S6" s="1">
        <f t="shared" si="7"/>
        <v>0.57821423030140529</v>
      </c>
      <c r="T6" s="1">
        <f t="shared" si="8"/>
        <v>1.2034746754194443</v>
      </c>
      <c r="U6" s="1">
        <f t="shared" si="9"/>
        <v>0.11967496962451316</v>
      </c>
      <c r="V6" s="1">
        <f t="shared" si="10"/>
        <v>1.0071355908489323</v>
      </c>
      <c r="W6" s="1">
        <f t="shared" si="11"/>
        <v>-0.20017304724640536</v>
      </c>
      <c r="X6" s="1">
        <f t="shared" si="12"/>
        <v>-2.1589035129232625</v>
      </c>
      <c r="Y6" s="1">
        <f t="shared" si="13"/>
        <v>0.4460186296821026</v>
      </c>
      <c r="Z6" s="1">
        <f t="shared" si="14"/>
        <v>-5.3724412787853657</v>
      </c>
      <c r="AA6" s="1">
        <f t="shared" si="15"/>
        <v>-0.86945081219941167</v>
      </c>
      <c r="AB6" s="1">
        <f t="shared" si="16"/>
        <v>-0.97972146926984027</v>
      </c>
      <c r="AC6" s="1">
        <f t="shared" si="17"/>
        <v>3.547738579927974E-2</v>
      </c>
      <c r="AD6" s="1">
        <f t="shared" si="18"/>
        <v>0.84796517313743136</v>
      </c>
      <c r="AE6" s="1">
        <f t="shared" si="19"/>
        <v>5.5659320618542993E-2</v>
      </c>
      <c r="AF6" s="1">
        <f t="shared" si="20"/>
        <v>0.86809048043704518</v>
      </c>
      <c r="AG6" s="1">
        <f t="shared" si="21"/>
        <v>7.6250198944411873E-2</v>
      </c>
      <c r="AI6">
        <v>730</v>
      </c>
      <c r="AJ6">
        <v>5.5659220215000005</v>
      </c>
      <c r="AK6">
        <v>86.809035829756141</v>
      </c>
      <c r="AL6">
        <f t="shared" si="24"/>
        <v>5.5659220215000006E-2</v>
      </c>
      <c r="AM6">
        <f t="shared" si="24"/>
        <v>0.86809035829756143</v>
      </c>
      <c r="AO6">
        <f t="shared" si="25"/>
        <v>2.4998924934781895E-14</v>
      </c>
    </row>
    <row r="7" spans="1:41" x14ac:dyDescent="0.45">
      <c r="A7">
        <v>720</v>
      </c>
      <c r="B7">
        <v>42.656940702018389</v>
      </c>
      <c r="C7">
        <v>210.12772794699387</v>
      </c>
      <c r="D7" s="18">
        <f t="shared" si="22"/>
        <v>1.3323114865302546</v>
      </c>
      <c r="E7" s="4">
        <f t="shared" si="0"/>
        <v>4.7477175001346481</v>
      </c>
      <c r="F7" s="4">
        <f t="shared" si="1"/>
        <v>23.387216120500423</v>
      </c>
      <c r="G7" s="1">
        <v>0.66701948834220459</v>
      </c>
      <c r="H7" s="1">
        <v>0.01</v>
      </c>
      <c r="I7" s="1"/>
      <c r="J7" s="4">
        <f t="shared" si="26"/>
        <v>0.62124930406201728</v>
      </c>
      <c r="K7" s="1">
        <f t="shared" si="23"/>
        <v>0.12535204690190319</v>
      </c>
      <c r="L7" s="1">
        <f t="shared" si="27"/>
        <v>0.66078500633681536</v>
      </c>
      <c r="M7" s="1">
        <f t="shared" si="28"/>
        <v>2.0301008077317603E-2</v>
      </c>
      <c r="N7" s="1">
        <f t="shared" si="2"/>
        <v>1.5799312872297241E-2</v>
      </c>
      <c r="O7" s="1">
        <f t="shared" si="3"/>
        <v>0.88218627696470309</v>
      </c>
      <c r="P7" s="1">
        <f t="shared" si="4"/>
        <v>1.6074758452533187</v>
      </c>
      <c r="Q7" s="1">
        <f t="shared" si="5"/>
        <v>0.93177659511130462</v>
      </c>
      <c r="R7" s="1">
        <f t="shared" si="6"/>
        <v>0.96020584530133246</v>
      </c>
      <c r="S7" s="1">
        <f t="shared" si="7"/>
        <v>0.5781638451922525</v>
      </c>
      <c r="T7" s="1">
        <f t="shared" si="8"/>
        <v>1.1979123078140086</v>
      </c>
      <c r="U7" s="1">
        <f t="shared" si="9"/>
        <v>0.12129602603042211</v>
      </c>
      <c r="V7" s="1">
        <f t="shared" si="10"/>
        <v>1.0073295021643975</v>
      </c>
      <c r="W7" s="1">
        <f t="shared" si="11"/>
        <v>-0.20010331624434446</v>
      </c>
      <c r="X7" s="1">
        <f t="shared" si="12"/>
        <v>-2.1587975604754934</v>
      </c>
      <c r="Y7" s="1">
        <f t="shared" si="13"/>
        <v>0.43477770035024521</v>
      </c>
      <c r="Z7" s="1">
        <f t="shared" si="14"/>
        <v>-5.9380748575010251</v>
      </c>
      <c r="AA7" s="1">
        <f t="shared" si="15"/>
        <v>-0.87209176298714597</v>
      </c>
      <c r="AB7" s="1">
        <f t="shared" si="16"/>
        <v>-0.98378824760295802</v>
      </c>
      <c r="AC7" s="1">
        <f t="shared" si="17"/>
        <v>3.5470213779677864E-2</v>
      </c>
      <c r="AD7" s="1">
        <f t="shared" si="18"/>
        <v>0.84700298115757067</v>
      </c>
      <c r="AE7" s="1">
        <f t="shared" si="19"/>
        <v>5.5473065263000568E-2</v>
      </c>
      <c r="AF7" s="1">
        <f t="shared" si="20"/>
        <v>0.86694869687364018</v>
      </c>
      <c r="AG7" s="1">
        <f t="shared" si="21"/>
        <v>7.7578237863359267E-2</v>
      </c>
      <c r="AI7">
        <v>720</v>
      </c>
      <c r="AJ7">
        <v>5.5473020074999999</v>
      </c>
      <c r="AK7">
        <v>86.694872887178946</v>
      </c>
      <c r="AL7">
        <f t="shared" si="24"/>
        <v>5.5473020074999997E-2</v>
      </c>
      <c r="AM7">
        <f t="shared" si="24"/>
        <v>0.86694872887178942</v>
      </c>
      <c r="AO7">
        <f t="shared" si="25"/>
        <v>3.0658369504393789E-15</v>
      </c>
    </row>
    <row r="8" spans="1:41" x14ac:dyDescent="0.45">
      <c r="A8">
        <v>710</v>
      </c>
      <c r="B8">
        <v>56.619724655919086</v>
      </c>
      <c r="C8">
        <v>199.63287405238509</v>
      </c>
      <c r="D8" s="18">
        <f t="shared" si="22"/>
        <v>1.3324644667115881</v>
      </c>
      <c r="E8" s="4">
        <f t="shared" si="0"/>
        <v>6.3017753542037953</v>
      </c>
      <c r="F8" s="4">
        <f t="shared" si="1"/>
        <v>22.219138882030464</v>
      </c>
      <c r="G8" s="1">
        <v>0.62672041482751861</v>
      </c>
      <c r="H8" s="1">
        <v>0.01</v>
      </c>
      <c r="I8" s="1"/>
      <c r="J8" s="4">
        <f t="shared" si="26"/>
        <v>0.56824516813218806</v>
      </c>
      <c r="K8" s="1">
        <f t="shared" si="23"/>
        <v>0.14595726298977879</v>
      </c>
      <c r="L8" s="1">
        <f t="shared" si="27"/>
        <v>0.66088287659146805</v>
      </c>
      <c r="M8" s="1">
        <f t="shared" si="28"/>
        <v>2.0317038245697982E-2</v>
      </c>
      <c r="N8" s="1">
        <f t="shared" si="2"/>
        <v>1.5173421783992856E-2</v>
      </c>
      <c r="O8" s="1">
        <f t="shared" si="3"/>
        <v>0.86419463549041908</v>
      </c>
      <c r="P8" s="1">
        <f t="shared" si="4"/>
        <v>1.2897870274662357</v>
      </c>
      <c r="Q8" s="1">
        <f t="shared" si="5"/>
        <v>1.0025752817957569</v>
      </c>
      <c r="R8" s="1">
        <f t="shared" si="6"/>
        <v>0.96017504856994151</v>
      </c>
      <c r="S8" s="1">
        <f t="shared" si="7"/>
        <v>0.57811123355094862</v>
      </c>
      <c r="T8" s="1">
        <f t="shared" si="8"/>
        <v>1.1547365371673104</v>
      </c>
      <c r="U8" s="1">
        <f t="shared" si="9"/>
        <v>0.14666587570212353</v>
      </c>
      <c r="V8" s="1">
        <f t="shared" si="10"/>
        <v>1.010698213659978</v>
      </c>
      <c r="W8" s="1">
        <f t="shared" si="11"/>
        <v>-0.20003052143223976</v>
      </c>
      <c r="X8" s="1">
        <f t="shared" si="12"/>
        <v>-2.1585928964873702</v>
      </c>
      <c r="Y8" s="1">
        <f t="shared" si="13"/>
        <v>0.34876038802994441</v>
      </c>
      <c r="Z8" s="1">
        <f t="shared" si="14"/>
        <v>135.77486738904429</v>
      </c>
      <c r="AA8" s="1">
        <f t="shared" si="15"/>
        <v>-0.88274276059120949</v>
      </c>
      <c r="AB8" s="1">
        <f t="shared" si="16"/>
        <v>-1.016334797259093</v>
      </c>
      <c r="AC8" s="1">
        <f t="shared" si="17"/>
        <v>3.4884656254905159E-2</v>
      </c>
      <c r="AD8" s="1">
        <f t="shared" si="18"/>
        <v>0.82969138501847028</v>
      </c>
      <c r="AE8" s="1">
        <f t="shared" si="19"/>
        <v>5.454167101117903E-2</v>
      </c>
      <c r="AF8" s="1">
        <f t="shared" si="20"/>
        <v>0.8492722030614881</v>
      </c>
      <c r="AG8" s="1">
        <f t="shared" si="21"/>
        <v>9.6186125927332888E-2</v>
      </c>
      <c r="AI8">
        <v>710</v>
      </c>
      <c r="AJ8">
        <v>5.4541671274999999</v>
      </c>
      <c r="AK8">
        <v>84.927216848685248</v>
      </c>
      <c r="AL8">
        <f t="shared" si="24"/>
        <v>5.4541671275000002E-2</v>
      </c>
      <c r="AM8">
        <f t="shared" si="24"/>
        <v>0.8492721684868525</v>
      </c>
      <c r="AO8">
        <f t="shared" si="25"/>
        <v>1.1954750283069607E-15</v>
      </c>
    </row>
    <row r="9" spans="1:41" x14ac:dyDescent="0.45">
      <c r="A9">
        <v>700</v>
      </c>
      <c r="B9">
        <v>101.23722730065809</v>
      </c>
      <c r="C9">
        <v>267.40945706224522</v>
      </c>
      <c r="D9" s="18">
        <f t="shared" si="22"/>
        <v>1.3326243690129114</v>
      </c>
      <c r="E9" s="4">
        <f t="shared" si="0"/>
        <v>11.267703398563247</v>
      </c>
      <c r="F9" s="4">
        <f t="shared" si="1"/>
        <v>29.762672571027899</v>
      </c>
      <c r="G9" s="1">
        <v>0.67114426219502521</v>
      </c>
      <c r="H9" s="1">
        <v>0.01</v>
      </c>
      <c r="I9" s="1"/>
      <c r="J9" s="4">
        <f t="shared" si="26"/>
        <v>0.46485265682764965</v>
      </c>
      <c r="K9" s="1">
        <f t="shared" si="23"/>
        <v>0.21055329045956511</v>
      </c>
      <c r="L9" s="1">
        <f t="shared" si="27"/>
        <v>0.66098512381895591</v>
      </c>
      <c r="M9" s="1">
        <f t="shared" si="28"/>
        <v>2.0333798268192715E-2</v>
      </c>
      <c r="N9" s="1">
        <f t="shared" si="2"/>
        <v>1.3345481457810997E-2</v>
      </c>
      <c r="O9" s="1">
        <f t="shared" si="3"/>
        <v>0.81013588148955096</v>
      </c>
      <c r="P9" s="1">
        <f t="shared" si="4"/>
        <v>0.85121239125742498</v>
      </c>
      <c r="Q9" s="1">
        <f t="shared" si="5"/>
        <v>1.1200361684066671</v>
      </c>
      <c r="R9" s="1">
        <f t="shared" si="6"/>
        <v>0.96014285069708516</v>
      </c>
      <c r="S9" s="1">
        <f t="shared" si="7"/>
        <v>0.57805626126832121</v>
      </c>
      <c r="T9" s="1">
        <f t="shared" si="8"/>
        <v>1.0924060122882537</v>
      </c>
      <c r="U9" s="1">
        <f t="shared" si="9"/>
        <v>0.22468093280123569</v>
      </c>
      <c r="V9" s="1">
        <f t="shared" si="10"/>
        <v>1.0249300081295472</v>
      </c>
      <c r="W9" s="1">
        <f t="shared" si="11"/>
        <v>-0.19995447961342663</v>
      </c>
      <c r="X9" s="1">
        <f t="shared" si="12"/>
        <v>-2.1581959193114875</v>
      </c>
      <c r="Y9" s="1">
        <f t="shared" si="13"/>
        <v>0.23010618514916553</v>
      </c>
      <c r="Z9" s="1">
        <f t="shared" si="14"/>
        <v>2.1470799456710394</v>
      </c>
      <c r="AA9" s="1">
        <f t="shared" si="15"/>
        <v>-0.8652678305902356</v>
      </c>
      <c r="AB9" s="1">
        <f t="shared" si="16"/>
        <v>-1.0628165939278971</v>
      </c>
      <c r="AC9" s="1">
        <f t="shared" si="17"/>
        <v>3.3145545589190528E-2</v>
      </c>
      <c r="AD9" s="1">
        <f t="shared" si="18"/>
        <v>0.77773561352056464</v>
      </c>
      <c r="AE9" s="1">
        <f t="shared" si="19"/>
        <v>5.2671975220292433E-2</v>
      </c>
      <c r="AF9" s="1">
        <f t="shared" si="20"/>
        <v>0.79710436425517284</v>
      </c>
      <c r="AG9" s="1">
        <f t="shared" si="21"/>
        <v>0.15022366052453473</v>
      </c>
      <c r="AI9">
        <v>700</v>
      </c>
      <c r="AJ9">
        <v>5.2671933175000003</v>
      </c>
      <c r="AK9">
        <v>79.710414824640935</v>
      </c>
      <c r="AL9">
        <f t="shared" si="24"/>
        <v>5.2671933175000005E-2</v>
      </c>
      <c r="AM9">
        <f t="shared" si="24"/>
        <v>0.79710414824640941</v>
      </c>
      <c r="AO9">
        <f t="shared" si="25"/>
        <v>4.8427592494690723E-14</v>
      </c>
    </row>
    <row r="10" spans="1:41" x14ac:dyDescent="0.45">
      <c r="A10">
        <v>690</v>
      </c>
      <c r="B10">
        <v>257.11766240526521</v>
      </c>
      <c r="C10">
        <v>249.50817221966415</v>
      </c>
      <c r="D10" s="18">
        <f t="shared" si="22"/>
        <v>1.3327916214110298</v>
      </c>
      <c r="E10" s="4">
        <f t="shared" si="0"/>
        <v>28.617195825706023</v>
      </c>
      <c r="F10" s="4">
        <f t="shared" si="1"/>
        <v>27.770259568048626</v>
      </c>
      <c r="G10" s="1">
        <v>0.52245499424119046</v>
      </c>
      <c r="H10" s="1">
        <v>0.01</v>
      </c>
      <c r="I10" s="1"/>
      <c r="J10" s="4">
        <f t="shared" si="26"/>
        <v>0.31666538466820426</v>
      </c>
      <c r="K10" s="1">
        <f t="shared" si="23"/>
        <v>0.41878744591053441</v>
      </c>
      <c r="L10" s="1">
        <f t="shared" si="27"/>
        <v>0.66109201467316836</v>
      </c>
      <c r="M10" s="1">
        <f t="shared" si="28"/>
        <v>2.0351333618480971E-2</v>
      </c>
      <c r="N10" s="1">
        <f t="shared" si="2"/>
        <v>8.8072174666668866E-3</v>
      </c>
      <c r="O10" s="1">
        <f t="shared" si="3"/>
        <v>0.65784400784252062</v>
      </c>
      <c r="P10" s="1">
        <f t="shared" si="4"/>
        <v>0.45406222418442327</v>
      </c>
      <c r="Q10" s="1">
        <f t="shared" si="5"/>
        <v>1.2529074345081281</v>
      </c>
      <c r="R10" s="1">
        <f t="shared" si="6"/>
        <v>0.96010916446532413</v>
      </c>
      <c r="S10" s="1">
        <f t="shared" si="7"/>
        <v>0.57799878392301607</v>
      </c>
      <c r="T10" s="1">
        <f t="shared" si="8"/>
        <v>1.032755287660424</v>
      </c>
      <c r="U10" s="1">
        <f t="shared" si="9"/>
        <v>0.48611996161575299</v>
      </c>
      <c r="V10" s="1">
        <f t="shared" si="10"/>
        <v>1.1118959560504307</v>
      </c>
      <c r="W10" s="1">
        <f t="shared" si="11"/>
        <v>-0.1998749936299003</v>
      </c>
      <c r="X10" s="1">
        <f t="shared" si="12"/>
        <v>-2.1573714723503232</v>
      </c>
      <c r="Y10" s="1">
        <f t="shared" si="13"/>
        <v>0.12271043167824662</v>
      </c>
      <c r="Z10" s="1">
        <f t="shared" si="14"/>
        <v>0.60790942124888681</v>
      </c>
      <c r="AA10" s="1">
        <f t="shared" si="15"/>
        <v>-0.71778559441546619</v>
      </c>
      <c r="AB10" s="1">
        <f t="shared" si="16"/>
        <v>-1.0945438599356034</v>
      </c>
      <c r="AC10" s="1">
        <f t="shared" si="17"/>
        <v>2.8805236854247431E-2</v>
      </c>
      <c r="AD10" s="1">
        <f t="shared" si="18"/>
        <v>0.6314536466912255</v>
      </c>
      <c r="AE10" s="1">
        <f t="shared" si="19"/>
        <v>4.7622455707000827E-2</v>
      </c>
      <c r="AF10" s="1">
        <f t="shared" si="20"/>
        <v>0.64967293221263667</v>
      </c>
      <c r="AG10" s="1">
        <f t="shared" si="21"/>
        <v>0.30270461208036248</v>
      </c>
      <c r="AI10">
        <v>690</v>
      </c>
      <c r="AJ10">
        <v>4.7622087005000004</v>
      </c>
      <c r="AK10">
        <v>64.96730623984665</v>
      </c>
      <c r="AL10">
        <f t="shared" si="24"/>
        <v>4.7622087005000008E-2</v>
      </c>
      <c r="AM10">
        <f t="shared" si="24"/>
        <v>0.64967306239846645</v>
      </c>
      <c r="AO10">
        <f t="shared" si="25"/>
        <v>1.528895156843733E-13</v>
      </c>
    </row>
    <row r="11" spans="1:41" x14ac:dyDescent="0.45">
      <c r="A11">
        <v>680</v>
      </c>
      <c r="B11">
        <v>415.94396676949725</v>
      </c>
      <c r="C11">
        <v>253.80438966806815</v>
      </c>
      <c r="D11" s="18">
        <f t="shared" si="22"/>
        <v>1.3329666857437052</v>
      </c>
      <c r="E11" s="4">
        <f t="shared" si="0"/>
        <v>46.294563501445054</v>
      </c>
      <c r="F11" s="4">
        <f t="shared" si="1"/>
        <v>28.248428570055992</v>
      </c>
      <c r="G11" s="1">
        <v>0.42226733999016314</v>
      </c>
      <c r="H11" s="1">
        <v>0.01</v>
      </c>
      <c r="I11" s="1"/>
      <c r="J11" s="4">
        <f t="shared" si="26"/>
        <v>0.26064270831219033</v>
      </c>
      <c r="K11" s="1">
        <f t="shared" si="23"/>
        <v>0.62614603280321379</v>
      </c>
      <c r="L11" s="1">
        <f t="shared" si="27"/>
        <v>0.66120383653268466</v>
      </c>
      <c r="M11" s="1">
        <f t="shared" si="28"/>
        <v>2.0369693401000276E-2</v>
      </c>
      <c r="N11" s="1">
        <f t="shared" si="2"/>
        <v>5.8226536592311902E-3</v>
      </c>
      <c r="O11" s="1">
        <f t="shared" si="3"/>
        <v>0.53464835273319378</v>
      </c>
      <c r="P11" s="1">
        <f t="shared" si="4"/>
        <v>0.34538617082729983</v>
      </c>
      <c r="Q11" s="1">
        <f t="shared" si="5"/>
        <v>1.2948380795921262</v>
      </c>
      <c r="R11" s="1">
        <f t="shared" si="6"/>
        <v>0.96007389570126112</v>
      </c>
      <c r="S11" s="1">
        <f t="shared" si="7"/>
        <v>0.57793864581071319</v>
      </c>
      <c r="T11" s="1">
        <f t="shared" si="8"/>
        <v>1.0157901569249304</v>
      </c>
      <c r="U11" s="1">
        <f t="shared" si="9"/>
        <v>0.77432986761341915</v>
      </c>
      <c r="V11" s="1">
        <f t="shared" si="10"/>
        <v>1.2647476996927947</v>
      </c>
      <c r="W11" s="1">
        <f t="shared" si="11"/>
        <v>-0.1997918510619337</v>
      </c>
      <c r="X11" s="1">
        <f t="shared" si="12"/>
        <v>-2.1567849111038768</v>
      </c>
      <c r="Y11" s="1">
        <f t="shared" si="13"/>
        <v>9.3312756631394073E-2</v>
      </c>
      <c r="Z11" s="1">
        <f t="shared" si="14"/>
        <v>0.40980090076963194</v>
      </c>
      <c r="AA11" s="1">
        <f t="shared" si="15"/>
        <v>-0.57350938280883335</v>
      </c>
      <c r="AB11" s="1">
        <f t="shared" si="16"/>
        <v>-1.0937296307936228</v>
      </c>
      <c r="AC11" s="1">
        <f t="shared" si="17"/>
        <v>2.595821451201346E-2</v>
      </c>
      <c r="AD11" s="1">
        <f t="shared" si="18"/>
        <v>0.51314980781673203</v>
      </c>
      <c r="AE11" s="1">
        <f t="shared" si="19"/>
        <v>4.4255062617519839E-2</v>
      </c>
      <c r="AF11" s="1">
        <f t="shared" si="20"/>
        <v>0.53017144290342277</v>
      </c>
      <c r="AG11" s="1">
        <f t="shared" si="21"/>
        <v>0.42557349447905735</v>
      </c>
      <c r="AI11">
        <v>680</v>
      </c>
      <c r="AJ11">
        <v>4.4254620075000002</v>
      </c>
      <c r="AK11">
        <v>53.017152455275159</v>
      </c>
      <c r="AL11">
        <f t="shared" si="24"/>
        <v>4.4254620075000001E-2</v>
      </c>
      <c r="AM11">
        <f t="shared" si="24"/>
        <v>0.53017152455275163</v>
      </c>
      <c r="AO11">
        <f t="shared" si="25"/>
        <v>2.025104947667038E-13</v>
      </c>
    </row>
    <row r="12" spans="1:41" x14ac:dyDescent="0.45">
      <c r="A12" s="20">
        <v>670</v>
      </c>
      <c r="B12" s="20">
        <v>399.05415670077292</v>
      </c>
      <c r="C12" s="20">
        <v>304.68229282194164</v>
      </c>
      <c r="D12" s="25">
        <f t="shared" si="22"/>
        <v>1.3331500609971028</v>
      </c>
      <c r="E12" s="26">
        <f t="shared" si="0"/>
        <v>44.414727640796038</v>
      </c>
      <c r="F12" s="26">
        <f t="shared" si="1"/>
        <v>33.911139191082114</v>
      </c>
      <c r="G12" s="27">
        <v>0.5287420995735187</v>
      </c>
      <c r="H12" s="27">
        <v>0.01</v>
      </c>
      <c r="I12" s="1"/>
      <c r="J12" s="4">
        <f t="shared" si="26"/>
        <v>0.26460349746387207</v>
      </c>
      <c r="K12" s="1">
        <f t="shared" si="23"/>
        <v>0.60395619897055564</v>
      </c>
      <c r="L12" s="1">
        <f t="shared" si="27"/>
        <v>0.6613208994711951</v>
      </c>
      <c r="M12" s="1">
        <f t="shared" si="28"/>
        <v>2.0388930707148919E-2</v>
      </c>
      <c r="N12" s="1">
        <f t="shared" si="2"/>
        <v>6.0926293861501332E-3</v>
      </c>
      <c r="O12" s="1">
        <f t="shared" si="3"/>
        <v>0.54664471727158492</v>
      </c>
      <c r="P12" s="1">
        <f t="shared" si="4"/>
        <v>0.35251829135323176</v>
      </c>
      <c r="Q12" s="1">
        <f t="shared" si="5"/>
        <v>1.2918560862105908</v>
      </c>
      <c r="R12" s="1">
        <f t="shared" si="6"/>
        <v>0.96003694259399897</v>
      </c>
      <c r="S12" s="1">
        <f t="shared" si="7"/>
        <v>0.57787567886468072</v>
      </c>
      <c r="T12" s="1">
        <f t="shared" si="8"/>
        <v>1.0168510572152256</v>
      </c>
      <c r="U12" s="1">
        <f t="shared" si="9"/>
        <v>0.74165236896268572</v>
      </c>
      <c r="V12" s="1">
        <f t="shared" si="10"/>
        <v>1.2450093318477431</v>
      </c>
      <c r="W12" s="1">
        <f t="shared" si="11"/>
        <v>-0.19970482278394758</v>
      </c>
      <c r="X12" s="1">
        <f t="shared" si="12"/>
        <v>-2.1567002930283961</v>
      </c>
      <c r="Y12" s="1">
        <f t="shared" si="13"/>
        <v>9.5209773544861986E-2</v>
      </c>
      <c r="Z12" s="1">
        <f t="shared" si="14"/>
        <v>0.42143142196429129</v>
      </c>
      <c r="AA12" s="1">
        <f t="shared" si="15"/>
        <v>-0.58778624766498622</v>
      </c>
      <c r="AB12" s="1">
        <f t="shared" si="16"/>
        <v>-1.0941139604271628</v>
      </c>
      <c r="AC12" s="1">
        <f t="shared" si="17"/>
        <v>2.6236374836701645E-2</v>
      </c>
      <c r="AD12" s="1">
        <f t="shared" si="18"/>
        <v>0.52464613229667589</v>
      </c>
      <c r="AE12" s="1">
        <f t="shared" si="19"/>
        <v>4.4556536051496939E-2</v>
      </c>
      <c r="AF12" s="1">
        <f t="shared" si="20"/>
        <v>0.54177529306711436</v>
      </c>
      <c r="AG12" s="1">
        <f t="shared" si="21"/>
        <v>0.41366817088138874</v>
      </c>
      <c r="AI12">
        <v>670</v>
      </c>
      <c r="AJ12">
        <v>4.4555921554999998</v>
      </c>
      <c r="AK12">
        <v>54.177541785496885</v>
      </c>
      <c r="AL12">
        <f t="shared" si="24"/>
        <v>4.4555921554999996E-2</v>
      </c>
      <c r="AM12">
        <f t="shared" si="24"/>
        <v>0.54177541785496885</v>
      </c>
      <c r="AO12">
        <f t="shared" si="25"/>
        <v>3.9317795338535462E-13</v>
      </c>
    </row>
    <row r="13" spans="1:41" x14ac:dyDescent="0.45">
      <c r="A13" s="20">
        <v>660</v>
      </c>
      <c r="B13" s="20">
        <v>286.55043217435815</v>
      </c>
      <c r="C13" s="20">
        <v>315.5273808603535</v>
      </c>
      <c r="D13" s="25">
        <f t="shared" si="22"/>
        <v>1.3333422869735843</v>
      </c>
      <c r="E13" s="26">
        <f t="shared" si="0"/>
        <v>31.893063101006067</v>
      </c>
      <c r="F13" s="26">
        <f t="shared" si="1"/>
        <v>35.11819748975735</v>
      </c>
      <c r="G13" s="27">
        <v>0.60582832999447611</v>
      </c>
      <c r="H13" s="27">
        <v>0.01</v>
      </c>
      <c r="I13" s="1"/>
      <c r="J13" s="4">
        <f t="shared" si="26"/>
        <v>0.3026653174301428</v>
      </c>
      <c r="K13" s="1">
        <f t="shared" si="23"/>
        <v>0.45735661653127524</v>
      </c>
      <c r="L13" s="1">
        <f t="shared" si="27"/>
        <v>0.66144353845046044</v>
      </c>
      <c r="M13" s="1">
        <f t="shared" si="28"/>
        <v>2.040910301318587E-2</v>
      </c>
      <c r="N13" s="1">
        <f t="shared" si="2"/>
        <v>8.176529502538131E-3</v>
      </c>
      <c r="O13" s="1">
        <f t="shared" si="3"/>
        <v>0.63295457774389507</v>
      </c>
      <c r="P13" s="1">
        <f t="shared" si="4"/>
        <v>0.42524440862101043</v>
      </c>
      <c r="Q13" s="1">
        <f t="shared" si="5"/>
        <v>1.2634164326420245</v>
      </c>
      <c r="R13" s="1">
        <f t="shared" si="6"/>
        <v>0.9599981949339349</v>
      </c>
      <c r="S13" s="1">
        <f t="shared" si="7"/>
        <v>0.57780970145351662</v>
      </c>
      <c r="T13" s="1">
        <f t="shared" si="8"/>
        <v>1.0281146897971727</v>
      </c>
      <c r="U13" s="1">
        <f t="shared" si="9"/>
        <v>0.53702112340425723</v>
      </c>
      <c r="V13" s="1">
        <f t="shared" si="10"/>
        <v>1.1350734280135231</v>
      </c>
      <c r="W13" s="1">
        <f t="shared" si="11"/>
        <v>-0.19961366135818509</v>
      </c>
      <c r="X13" s="1">
        <f t="shared" si="12"/>
        <v>-2.1568918295460699</v>
      </c>
      <c r="Y13" s="1">
        <f t="shared" si="13"/>
        <v>0.11481423242861288</v>
      </c>
      <c r="Z13" s="1">
        <f t="shared" si="14"/>
        <v>0.55068010183184091</v>
      </c>
      <c r="AA13" s="1">
        <f t="shared" si="15"/>
        <v>-0.6892452740379249</v>
      </c>
      <c r="AB13" s="1">
        <f t="shared" si="16"/>
        <v>-1.0950389427840626</v>
      </c>
      <c r="AC13" s="1">
        <f t="shared" si="17"/>
        <v>2.8256596587348023E-2</v>
      </c>
      <c r="AD13" s="1">
        <f t="shared" si="18"/>
        <v>0.60748352709298759</v>
      </c>
      <c r="AE13" s="1">
        <f t="shared" si="19"/>
        <v>4.6956692693487047E-2</v>
      </c>
      <c r="AF13" s="1">
        <f t="shared" si="20"/>
        <v>0.62547693661416826</v>
      </c>
      <c r="AG13" s="1">
        <f t="shared" si="21"/>
        <v>0.32756637069234473</v>
      </c>
      <c r="AI13">
        <v>660</v>
      </c>
      <c r="AJ13">
        <v>4.695668221</v>
      </c>
      <c r="AK13">
        <v>62.547689728587017</v>
      </c>
      <c r="AL13">
        <f t="shared" si="24"/>
        <v>4.6956682210000003E-2</v>
      </c>
      <c r="AM13">
        <f t="shared" si="24"/>
        <v>0.62547689728587019</v>
      </c>
      <c r="AO13" s="19">
        <f t="shared" si="25"/>
        <v>1.6566185290998345E-15</v>
      </c>
    </row>
    <row r="14" spans="1:41" x14ac:dyDescent="0.45">
      <c r="A14" s="20">
        <v>650</v>
      </c>
      <c r="B14" s="20">
        <v>248.14913428602287</v>
      </c>
      <c r="C14" s="20">
        <v>219.59223732094429</v>
      </c>
      <c r="D14" s="25">
        <f t="shared" si="22"/>
        <v>1.3335439483911629</v>
      </c>
      <c r="E14" s="26">
        <f t="shared" si="0"/>
        <v>27.618998646034353</v>
      </c>
      <c r="F14" s="26">
        <f t="shared" si="1"/>
        <v>24.440616013821106</v>
      </c>
      <c r="G14" s="27">
        <v>0.46301076278719316</v>
      </c>
      <c r="H14" s="27">
        <v>0.01</v>
      </c>
      <c r="I14" s="1"/>
      <c r="J14" s="4">
        <f t="shared" si="26"/>
        <v>0.32212247915557629</v>
      </c>
      <c r="K14" s="1">
        <f t="shared" si="23"/>
        <v>0.40743346396307262</v>
      </c>
      <c r="L14" s="1">
        <f t="shared" si="27"/>
        <v>0.66157211576501462</v>
      </c>
      <c r="M14" s="1">
        <f t="shared" si="28"/>
        <v>2.0430272625527268E-2</v>
      </c>
      <c r="N14" s="1">
        <f t="shared" si="2"/>
        <v>9.0444456158306104E-3</v>
      </c>
      <c r="O14" s="1">
        <f t="shared" si="3"/>
        <v>0.66535572005804111</v>
      </c>
      <c r="P14" s="1">
        <f t="shared" si="4"/>
        <v>0.4655704549253129</v>
      </c>
      <c r="Q14" s="1">
        <f t="shared" si="5"/>
        <v>1.2481227209599692</v>
      </c>
      <c r="R14" s="1">
        <f t="shared" si="6"/>
        <v>0.95995753326102151</v>
      </c>
      <c r="S14" s="1">
        <f t="shared" si="7"/>
        <v>0.57774051703981666</v>
      </c>
      <c r="T14" s="1">
        <f t="shared" si="8"/>
        <v>1.0342705931833918</v>
      </c>
      <c r="U14" s="1">
        <f t="shared" si="9"/>
        <v>0.47106418446703413</v>
      </c>
      <c r="V14" s="1">
        <f t="shared" si="10"/>
        <v>1.1053965197555093</v>
      </c>
      <c r="W14" s="1">
        <f t="shared" si="11"/>
        <v>-0.19951809924503366</v>
      </c>
      <c r="X14" s="1">
        <f t="shared" si="12"/>
        <v>-2.1568872738366598</v>
      </c>
      <c r="Y14" s="1">
        <f t="shared" si="13"/>
        <v>0.12565876058714454</v>
      </c>
      <c r="Z14" s="1">
        <f t="shared" si="14"/>
        <v>0.63209670428282738</v>
      </c>
      <c r="AA14" s="1">
        <f t="shared" si="15"/>
        <v>-0.72613417101444799</v>
      </c>
      <c r="AB14" s="1">
        <f t="shared" si="16"/>
        <v>-1.0939104317369173</v>
      </c>
      <c r="AC14" s="1">
        <f t="shared" si="17"/>
        <v>2.9110536321157749E-2</v>
      </c>
      <c r="AD14" s="1">
        <f t="shared" si="18"/>
        <v>0.63856463367871041</v>
      </c>
      <c r="AE14" s="1">
        <f t="shared" si="19"/>
        <v>4.8001171723300318E-2</v>
      </c>
      <c r="AF14" s="1">
        <f t="shared" si="20"/>
        <v>0.65688704654250718</v>
      </c>
      <c r="AG14" s="1">
        <f t="shared" si="21"/>
        <v>0.2951117817341925</v>
      </c>
      <c r="AI14">
        <v>650</v>
      </c>
      <c r="AJ14">
        <v>4.8001174925000001</v>
      </c>
      <c r="AK14">
        <v>65.688693875869461</v>
      </c>
      <c r="AL14">
        <f t="shared" si="24"/>
        <v>4.8001174925000001E-2</v>
      </c>
      <c r="AM14">
        <f t="shared" si="24"/>
        <v>0.65688693875869464</v>
      </c>
      <c r="AO14">
        <f t="shared" si="25"/>
        <v>1.1627601126915511E-14</v>
      </c>
    </row>
    <row r="15" spans="1:41" x14ac:dyDescent="0.45">
      <c r="A15" s="20">
        <v>640</v>
      </c>
      <c r="B15" s="20">
        <v>175.97705723988844</v>
      </c>
      <c r="C15" s="20">
        <v>238.72779154727249</v>
      </c>
      <c r="D15" s="25">
        <f t="shared" si="22"/>
        <v>1.333755679473877</v>
      </c>
      <c r="E15" s="26">
        <f t="shared" si="0"/>
        <v>19.586246470799587</v>
      </c>
      <c r="F15" s="26">
        <f t="shared" si="1"/>
        <v>26.570403199211434</v>
      </c>
      <c r="G15" s="27">
        <v>0.56117141565750783</v>
      </c>
      <c r="H15" s="27">
        <v>0.01</v>
      </c>
      <c r="I15" s="1"/>
      <c r="J15" s="4">
        <f t="shared" si="26"/>
        <v>0.37316186131191414</v>
      </c>
      <c r="K15" s="1">
        <f t="shared" si="23"/>
        <v>0.31246098892118768</v>
      </c>
      <c r="L15" s="1">
        <f t="shared" si="27"/>
        <v>0.66170702377220791</v>
      </c>
      <c r="M15" s="1">
        <f t="shared" si="28"/>
        <v>2.0452507180033195E-2</v>
      </c>
      <c r="N15" s="1">
        <f t="shared" si="2"/>
        <v>1.0948292386050974E-2</v>
      </c>
      <c r="O15" s="1">
        <f t="shared" si="3"/>
        <v>0.73164417061831999</v>
      </c>
      <c r="P15" s="1">
        <f t="shared" si="4"/>
        <v>0.58326322357592364</v>
      </c>
      <c r="Q15" s="1">
        <f t="shared" si="5"/>
        <v>1.2057786346205008</v>
      </c>
      <c r="R15" s="1">
        <f t="shared" si="6"/>
        <v>0.95991482790991878</v>
      </c>
      <c r="S15" s="1">
        <f t="shared" si="7"/>
        <v>0.57766791268104245</v>
      </c>
      <c r="T15" s="1">
        <f t="shared" si="8"/>
        <v>1.0521422202858963</v>
      </c>
      <c r="U15" s="1">
        <f t="shared" si="9"/>
        <v>0.34987864720713585</v>
      </c>
      <c r="V15" s="1">
        <f t="shared" si="10"/>
        <v>1.059440922265841</v>
      </c>
      <c r="W15" s="1">
        <f t="shared" si="11"/>
        <v>-0.19941784680568572</v>
      </c>
      <c r="X15" s="1">
        <f t="shared" si="12"/>
        <v>-2.1570364873961774</v>
      </c>
      <c r="Y15" s="1">
        <f t="shared" si="13"/>
        <v>0.15736738744610612</v>
      </c>
      <c r="Z15" s="1">
        <f t="shared" si="14"/>
        <v>0.92210852656545517</v>
      </c>
      <c r="AA15" s="1">
        <f t="shared" si="15"/>
        <v>-0.79732811195802933</v>
      </c>
      <c r="AB15" s="1">
        <f t="shared" si="16"/>
        <v>-1.0871878155442454</v>
      </c>
      <c r="AC15" s="1">
        <f t="shared" si="17"/>
        <v>3.0959892048728628E-2</v>
      </c>
      <c r="AD15" s="1">
        <f t="shared" si="18"/>
        <v>0.70217953782627118</v>
      </c>
      <c r="AE15" s="1">
        <f t="shared" si="19"/>
        <v>5.0201678326597041E-2</v>
      </c>
      <c r="AF15" s="1">
        <f t="shared" si="20"/>
        <v>0.72107970072674465</v>
      </c>
      <c r="AG15" s="1">
        <f t="shared" si="21"/>
        <v>0.22871862094665829</v>
      </c>
      <c r="AI15">
        <v>640</v>
      </c>
      <c r="AJ15">
        <v>5.0201461314999998</v>
      </c>
      <c r="AK15">
        <v>72.107965184009146</v>
      </c>
      <c r="AL15">
        <f t="shared" si="24"/>
        <v>5.0201461315000001E-2</v>
      </c>
      <c r="AM15">
        <f t="shared" si="24"/>
        <v>0.72107965184009148</v>
      </c>
      <c r="AO15">
        <f t="shared" si="25"/>
        <v>4.9483938107834432E-14</v>
      </c>
    </row>
    <row r="16" spans="1:41" x14ac:dyDescent="0.45">
      <c r="A16" s="20">
        <v>630</v>
      </c>
      <c r="B16" s="20">
        <v>161.05561899927707</v>
      </c>
      <c r="C16" s="20">
        <v>251.06797521923423</v>
      </c>
      <c r="D16" s="25">
        <f t="shared" si="22"/>
        <v>1.3339781691016692</v>
      </c>
      <c r="E16" s="26">
        <f t="shared" si="0"/>
        <v>17.925490394619541</v>
      </c>
      <c r="F16" s="26">
        <f t="shared" si="1"/>
        <v>27.943865641900775</v>
      </c>
      <c r="G16" s="27">
        <v>0.59458393871200399</v>
      </c>
      <c r="H16" s="27">
        <v>0.01</v>
      </c>
      <c r="I16" s="1"/>
      <c r="J16" s="4">
        <f t="shared" si="26"/>
        <v>0.38725452528479132</v>
      </c>
      <c r="K16" s="1">
        <f t="shared" si="23"/>
        <v>0.29254382340319912</v>
      </c>
      <c r="L16" s="1">
        <f t="shared" si="27"/>
        <v>0.66184868794630025</v>
      </c>
      <c r="M16" s="1">
        <f t="shared" si="28"/>
        <v>2.0475880202931764E-2</v>
      </c>
      <c r="N16" s="1">
        <f t="shared" si="2"/>
        <v>1.1406233123098448E-2</v>
      </c>
      <c r="O16" s="1">
        <f t="shared" si="3"/>
        <v>0.74636253617282466</v>
      </c>
      <c r="P16" s="1">
        <f t="shared" si="4"/>
        <v>0.61920287748782632</v>
      </c>
      <c r="Q16" s="1">
        <f t="shared" si="5"/>
        <v>1.1933329776049622</v>
      </c>
      <c r="R16" s="1">
        <f t="shared" si="6"/>
        <v>0.95986993793746522</v>
      </c>
      <c r="S16" s="1">
        <f t="shared" si="7"/>
        <v>0.57759165735098605</v>
      </c>
      <c r="T16" s="1">
        <f t="shared" si="8"/>
        <v>1.0574749445743101</v>
      </c>
      <c r="U16" s="1">
        <f t="shared" si="9"/>
        <v>0.32504163948208864</v>
      </c>
      <c r="V16" s="1">
        <f t="shared" si="10"/>
        <v>1.0514999131703264</v>
      </c>
      <c r="W16" s="1">
        <f t="shared" si="11"/>
        <v>-0.19931259006916707</v>
      </c>
      <c r="X16" s="1">
        <f t="shared" si="12"/>
        <v>-2.1569533717662779</v>
      </c>
      <c r="Y16" s="1">
        <f t="shared" si="13"/>
        <v>0.16700055555035864</v>
      </c>
      <c r="Z16" s="1">
        <f t="shared" si="14"/>
        <v>1.0307981219003239</v>
      </c>
      <c r="AA16" s="1">
        <f t="shared" si="15"/>
        <v>-0.81187818671424883</v>
      </c>
      <c r="AB16" s="1">
        <f t="shared" si="16"/>
        <v>-1.084398349605904</v>
      </c>
      <c r="AC16" s="1">
        <f t="shared" si="17"/>
        <v>3.1422346772806004E-2</v>
      </c>
      <c r="AD16" s="1">
        <f t="shared" si="18"/>
        <v>0.71627788622673993</v>
      </c>
      <c r="AE16" s="1">
        <f t="shared" si="19"/>
        <v>5.0728246840265355E-2</v>
      </c>
      <c r="AF16" s="1">
        <f t="shared" si="20"/>
        <v>0.7352832477008121</v>
      </c>
      <c r="AG16" s="1">
        <f t="shared" si="21"/>
        <v>0.21398850545892256</v>
      </c>
      <c r="AI16">
        <v>630</v>
      </c>
      <c r="AJ16">
        <v>5.0728120800000003</v>
      </c>
      <c r="AK16">
        <v>73.528303016875967</v>
      </c>
      <c r="AL16">
        <f t="shared" si="24"/>
        <v>5.0728120800000005E-2</v>
      </c>
      <c r="AM16">
        <f t="shared" si="24"/>
        <v>0.73528303016875962</v>
      </c>
      <c r="AO16">
        <f t="shared" si="25"/>
        <v>6.3206342346538914E-14</v>
      </c>
    </row>
    <row r="17" spans="1:43" x14ac:dyDescent="0.45">
      <c r="A17" s="20">
        <v>620</v>
      </c>
      <c r="B17" s="20">
        <v>157.47833335556103</v>
      </c>
      <c r="C17" s="20">
        <v>253.65744472973162</v>
      </c>
      <c r="D17" s="25">
        <f t="shared" si="22"/>
        <v>1.3342121665993518</v>
      </c>
      <c r="E17" s="26">
        <f t="shared" si="0"/>
        <v>17.527338502473945</v>
      </c>
      <c r="F17" s="26">
        <f t="shared" si="1"/>
        <v>28.232073598419134</v>
      </c>
      <c r="G17" s="27">
        <v>0.60060887938677276</v>
      </c>
      <c r="H17" s="27">
        <v>0.01</v>
      </c>
      <c r="I17" s="1"/>
      <c r="J17" s="4">
        <f t="shared" si="26"/>
        <v>0.39147478105062467</v>
      </c>
      <c r="K17" s="1">
        <f t="shared" si="23"/>
        <v>0.28802978014181668</v>
      </c>
      <c r="L17" s="1">
        <f t="shared" si="27"/>
        <v>0.66199757030132056</v>
      </c>
      <c r="M17" s="1">
        <f t="shared" si="28"/>
        <v>2.0500471742271591E-2</v>
      </c>
      <c r="N17" s="1">
        <f t="shared" si="2"/>
        <v>1.1523498949583233E-2</v>
      </c>
      <c r="O17" s="1">
        <f t="shared" si="3"/>
        <v>0.74973926456495799</v>
      </c>
      <c r="P17" s="1">
        <f t="shared" si="4"/>
        <v>0.63027785507563994</v>
      </c>
      <c r="Q17" s="1">
        <f t="shared" si="5"/>
        <v>1.1894622320686628</v>
      </c>
      <c r="R17" s="1">
        <f t="shared" si="6"/>
        <v>0.95982270991551488</v>
      </c>
      <c r="S17" s="1">
        <f t="shared" si="7"/>
        <v>0.5775115000568255</v>
      </c>
      <c r="T17" s="1">
        <f t="shared" si="8"/>
        <v>1.0590471700703559</v>
      </c>
      <c r="U17" s="1">
        <f t="shared" si="9"/>
        <v>0.31932432946064127</v>
      </c>
      <c r="V17" s="1">
        <f t="shared" si="10"/>
        <v>1.0497466491423006</v>
      </c>
      <c r="W17" s="1">
        <f t="shared" si="11"/>
        <v>-0.19920198823142626</v>
      </c>
      <c r="X17" s="1">
        <f t="shared" si="12"/>
        <v>-2.1568094074926223</v>
      </c>
      <c r="Y17" s="1">
        <f t="shared" si="13"/>
        <v>0.16991952321381051</v>
      </c>
      <c r="Z17" s="1">
        <f t="shared" si="14"/>
        <v>1.0667712142264563</v>
      </c>
      <c r="AA17" s="1">
        <f t="shared" si="15"/>
        <v>-0.81494266267158544</v>
      </c>
      <c r="AB17" s="1">
        <f t="shared" si="16"/>
        <v>-1.0833893083460227</v>
      </c>
      <c r="AC17" s="1">
        <f t="shared" si="17"/>
        <v>3.1558951759959916E-2</v>
      </c>
      <c r="AD17" s="1">
        <f t="shared" si="18"/>
        <v>0.71948430871057467</v>
      </c>
      <c r="AE17" s="1">
        <f t="shared" si="19"/>
        <v>5.0929030394706781E-2</v>
      </c>
      <c r="AF17" s="1">
        <f t="shared" si="20"/>
        <v>0.73856212748972805</v>
      </c>
      <c r="AG17" s="1">
        <f t="shared" si="21"/>
        <v>0.2105088421155652</v>
      </c>
      <c r="AI17">
        <v>620</v>
      </c>
      <c r="AJ17">
        <v>5.0928843019999999</v>
      </c>
      <c r="AK17">
        <v>73.856191668023769</v>
      </c>
      <c r="AL17">
        <f t="shared" si="24"/>
        <v>5.0928843019999996E-2</v>
      </c>
      <c r="AM17">
        <f t="shared" si="24"/>
        <v>0.73856191668023774</v>
      </c>
      <c r="AO17">
        <f>(AJ17/100-AE17)^2+(AK17/100-AF17)^2</f>
        <v>7.9549921946994354E-14</v>
      </c>
    </row>
    <row r="18" spans="1:43" x14ac:dyDescent="0.45">
      <c r="A18" s="20">
        <v>610</v>
      </c>
      <c r="B18" s="20">
        <v>142.1408106613238</v>
      </c>
      <c r="C18" s="20">
        <v>259.9759552938296</v>
      </c>
      <c r="D18" s="25">
        <f t="shared" si="22"/>
        <v>1.3344584882572319</v>
      </c>
      <c r="E18" s="26">
        <f t="shared" si="0"/>
        <v>15.820272226605342</v>
      </c>
      <c r="F18" s="26">
        <f t="shared" si="1"/>
        <v>28.935323824203241</v>
      </c>
      <c r="G18" s="27">
        <v>0.62336217189140364</v>
      </c>
      <c r="H18" s="27">
        <v>0.01</v>
      </c>
      <c r="I18" s="1"/>
      <c r="J18" s="4">
        <f t="shared" si="26"/>
        <v>0.40788870384917625</v>
      </c>
      <c r="K18" s="1">
        <f t="shared" si="23"/>
        <v>0.26718409747372179</v>
      </c>
      <c r="L18" s="1">
        <f t="shared" si="27"/>
        <v>0.66215417323446402</v>
      </c>
      <c r="M18" s="1">
        <f t="shared" si="28"/>
        <v>2.0526369080268288E-2</v>
      </c>
      <c r="N18" s="1">
        <f t="shared" si="2"/>
        <v>1.2029261756446507E-2</v>
      </c>
      <c r="O18" s="1">
        <f t="shared" si="3"/>
        <v>0.76553212596147402</v>
      </c>
      <c r="P18" s="1">
        <f t="shared" si="4"/>
        <v>0.67489829041826954</v>
      </c>
      <c r="Q18" s="1">
        <f t="shared" si="5"/>
        <v>1.1744879462651858</v>
      </c>
      <c r="R18" s="1">
        <f t="shared" si="6"/>
        <v>0.95977297656940042</v>
      </c>
      <c r="S18" s="1">
        <f t="shared" si="7"/>
        <v>0.5774271677227949</v>
      </c>
      <c r="T18" s="1">
        <f t="shared" si="8"/>
        <v>1.0656213842698532</v>
      </c>
      <c r="U18" s="1">
        <f t="shared" si="9"/>
        <v>0.29362079937378277</v>
      </c>
      <c r="V18" s="1">
        <f t="shared" si="10"/>
        <v>1.0422155121782151</v>
      </c>
      <c r="W18" s="1">
        <f t="shared" si="11"/>
        <v>-0.19908567084916223</v>
      </c>
      <c r="X18" s="1">
        <f t="shared" si="12"/>
        <v>-2.1567171187807852</v>
      </c>
      <c r="Y18" s="1">
        <f t="shared" si="13"/>
        <v>0.18187236453484801</v>
      </c>
      <c r="Z18" s="1">
        <f t="shared" si="14"/>
        <v>1.2241928710667971</v>
      </c>
      <c r="AA18" s="1">
        <f t="shared" si="15"/>
        <v>-0.82971610690599706</v>
      </c>
      <c r="AB18" s="1">
        <f t="shared" si="16"/>
        <v>-1.0796019990682144</v>
      </c>
      <c r="AC18" s="1">
        <f t="shared" si="17"/>
        <v>3.2069715263581655E-2</v>
      </c>
      <c r="AD18" s="1">
        <f t="shared" si="18"/>
        <v>0.73460886655704238</v>
      </c>
      <c r="AE18" s="1">
        <f t="shared" si="19"/>
        <v>5.1467832433396907E-2</v>
      </c>
      <c r="AF18" s="1">
        <f t="shared" si="20"/>
        <v>0.75375509429043941</v>
      </c>
      <c r="AG18" s="1">
        <f t="shared" si="21"/>
        <v>0.19477707327616367</v>
      </c>
      <c r="AI18">
        <v>610</v>
      </c>
      <c r="AJ18">
        <v>5.1467261314999995</v>
      </c>
      <c r="AK18">
        <v>75.375520505928094</v>
      </c>
      <c r="AL18">
        <f t="shared" si="24"/>
        <v>5.1467261314999992E-2</v>
      </c>
      <c r="AM18">
        <f t="shared" si="24"/>
        <v>0.75375520505928095</v>
      </c>
      <c r="AO18">
        <f t="shared" si="25"/>
        <v>3.3844595955177651E-13</v>
      </c>
    </row>
    <row r="19" spans="1:43" x14ac:dyDescent="0.45">
      <c r="A19" s="20">
        <v>600</v>
      </c>
      <c r="B19" s="20">
        <v>128.35980138071866</v>
      </c>
      <c r="C19" s="20">
        <v>220.21825297859658</v>
      </c>
      <c r="D19" s="25">
        <f t="shared" si="22"/>
        <v>1.3347180246913581</v>
      </c>
      <c r="E19" s="26">
        <f t="shared" si="0"/>
        <v>14.28644589367399</v>
      </c>
      <c r="F19" s="26">
        <f t="shared" si="1"/>
        <v>24.510291556517803</v>
      </c>
      <c r="G19" s="27">
        <v>0.56674286415753361</v>
      </c>
      <c r="H19" s="27">
        <v>0.01</v>
      </c>
      <c r="I19" s="1"/>
      <c r="J19" s="4">
        <f t="shared" si="26"/>
        <v>0.42637857004355739</v>
      </c>
      <c r="K19" s="1">
        <f t="shared" si="23"/>
        <v>0.24905704612114682</v>
      </c>
      <c r="L19" s="1">
        <f t="shared" si="27"/>
        <v>0.66231904385009621</v>
      </c>
      <c r="M19" s="1">
        <f t="shared" si="28"/>
        <v>2.0553667538660614E-2</v>
      </c>
      <c r="N19" s="1">
        <f t="shared" si="2"/>
        <v>1.248996225119706E-2</v>
      </c>
      <c r="O19" s="1">
        <f t="shared" si="3"/>
        <v>0.77953550263954885</v>
      </c>
      <c r="P19" s="1">
        <f t="shared" si="4"/>
        <v>0.72821924043212172</v>
      </c>
      <c r="Q19" s="1">
        <f t="shared" si="5"/>
        <v>1.1571065436396855</v>
      </c>
      <c r="R19" s="1">
        <f t="shared" si="6"/>
        <v>0.95972055523893951</v>
      </c>
      <c r="S19" s="1">
        <f t="shared" si="7"/>
        <v>0.57733836280677586</v>
      </c>
      <c r="T19" s="1">
        <f t="shared" si="8"/>
        <v>1.0734300209996364</v>
      </c>
      <c r="U19" s="1">
        <f t="shared" si="9"/>
        <v>0.27112424533599477</v>
      </c>
      <c r="V19" s="1">
        <f t="shared" si="10"/>
        <v>1.0361024835454322</v>
      </c>
      <c r="W19" s="1">
        <f t="shared" si="11"/>
        <v>-0.19896323468510252</v>
      </c>
      <c r="X19" s="1">
        <f t="shared" si="12"/>
        <v>-2.1566086320776039</v>
      </c>
      <c r="Y19" s="1">
        <f t="shared" si="13"/>
        <v>0.19615433000599289</v>
      </c>
      <c r="Z19" s="1">
        <f t="shared" si="14"/>
        <v>1.4446976781166943</v>
      </c>
      <c r="AA19" s="1">
        <f t="shared" si="15"/>
        <v>-0.84135842348986711</v>
      </c>
      <c r="AB19" s="1">
        <f t="shared" si="16"/>
        <v>-1.074545464116395</v>
      </c>
      <c r="AC19" s="1">
        <f t="shared" si="17"/>
        <v>3.2538553846106821E-2</v>
      </c>
      <c r="AD19" s="1">
        <f t="shared" si="18"/>
        <v>0.74801221844025267</v>
      </c>
      <c r="AE19" s="1">
        <f t="shared" si="19"/>
        <v>5.2118417054995897E-2</v>
      </c>
      <c r="AF19" s="1">
        <f t="shared" si="20"/>
        <v>0.76737121227230065</v>
      </c>
      <c r="AG19" s="1">
        <f t="shared" si="21"/>
        <v>0.18051037067270348</v>
      </c>
      <c r="AI19">
        <v>600</v>
      </c>
      <c r="AJ19">
        <v>5.2118394375000001</v>
      </c>
      <c r="AK19">
        <v>76.737116136712757</v>
      </c>
      <c r="AL19">
        <f t="shared" si="24"/>
        <v>5.2118394375000002E-2</v>
      </c>
      <c r="AM19">
        <f t="shared" si="24"/>
        <v>0.76737116136712757</v>
      </c>
      <c r="AO19">
        <f t="shared" si="25"/>
        <v>3.1057188597884899E-15</v>
      </c>
    </row>
    <row r="20" spans="1:43" x14ac:dyDescent="0.45">
      <c r="A20" s="20">
        <v>590</v>
      </c>
      <c r="B20" s="20">
        <v>119.93985589577282</v>
      </c>
      <c r="C20" s="20">
        <v>273.8503375101954</v>
      </c>
      <c r="D20" s="25">
        <f t="shared" si="22"/>
        <v>1.3349917491696419</v>
      </c>
      <c r="E20" s="26">
        <f t="shared" si="0"/>
        <v>13.349305961199518</v>
      </c>
      <c r="F20" s="26">
        <f t="shared" si="1"/>
        <v>30.479542564884756</v>
      </c>
      <c r="G20" s="27">
        <v>0.65763305244284509</v>
      </c>
      <c r="H20" s="27">
        <v>0.01</v>
      </c>
      <c r="I20" s="1"/>
      <c r="J20" s="4">
        <f t="shared" si="26"/>
        <v>0.4387391209353883</v>
      </c>
      <c r="K20" s="1">
        <f t="shared" si="23"/>
        <v>0.23784493912077487</v>
      </c>
      <c r="L20" s="1">
        <f t="shared" si="27"/>
        <v>0.66249277883424973</v>
      </c>
      <c r="M20" s="1">
        <f t="shared" si="28"/>
        <v>2.0582471391278931E-2</v>
      </c>
      <c r="N20" s="1">
        <f t="shared" si="2"/>
        <v>1.2791104034448523E-2</v>
      </c>
      <c r="O20" s="1">
        <f t="shared" si="3"/>
        <v>0.78832491997227283</v>
      </c>
      <c r="P20" s="1">
        <f t="shared" si="4"/>
        <v>0.7658149033283641</v>
      </c>
      <c r="Q20" s="1">
        <f t="shared" si="5"/>
        <v>1.1451218347396164</v>
      </c>
      <c r="R20" s="1">
        <f t="shared" si="6"/>
        <v>0.95966524613494386</v>
      </c>
      <c r="S20" s="1">
        <f t="shared" si="7"/>
        <v>0.57724476061054952</v>
      </c>
      <c r="T20" s="1">
        <f t="shared" si="8"/>
        <v>1.0788576552091884</v>
      </c>
      <c r="U20" s="1">
        <f t="shared" si="9"/>
        <v>0.2572755982481626</v>
      </c>
      <c r="V20" s="1">
        <f t="shared" si="10"/>
        <v>1.0325651231055357</v>
      </c>
      <c r="W20" s="1">
        <f t="shared" si="11"/>
        <v>-0.19883424015444257</v>
      </c>
      <c r="X20" s="1">
        <f t="shared" si="12"/>
        <v>-2.1564656127592703</v>
      </c>
      <c r="Y20" s="1">
        <f t="shared" si="13"/>
        <v>0.20618469386561306</v>
      </c>
      <c r="Z20" s="1">
        <f t="shared" si="14"/>
        <v>1.6269543129622721</v>
      </c>
      <c r="AA20" s="1">
        <f t="shared" si="15"/>
        <v>-0.84814000273813062</v>
      </c>
      <c r="AB20" s="1">
        <f t="shared" si="16"/>
        <v>-1.0708457874549289</v>
      </c>
      <c r="AC20" s="1">
        <f t="shared" si="17"/>
        <v>3.2855680358210113E-2</v>
      </c>
      <c r="AD20" s="1">
        <f t="shared" si="18"/>
        <v>0.75640667534263761</v>
      </c>
      <c r="AE20" s="1">
        <f t="shared" si="19"/>
        <v>5.2537907377756182E-2</v>
      </c>
      <c r="AF20" s="1">
        <f t="shared" si="20"/>
        <v>0.77588647221250684</v>
      </c>
      <c r="AG20" s="1">
        <f t="shared" si="21"/>
        <v>0.17157562040973695</v>
      </c>
      <c r="AI20">
        <v>590</v>
      </c>
      <c r="AJ20">
        <v>5.253787279</v>
      </c>
      <c r="AK20">
        <v>77.588656054073795</v>
      </c>
      <c r="AL20">
        <f t="shared" si="24"/>
        <v>5.2537872790000002E-2</v>
      </c>
      <c r="AM20">
        <f t="shared" si="24"/>
        <v>0.7758865605407379</v>
      </c>
      <c r="AO20">
        <f t="shared" si="25"/>
        <v>8.9981892802210046E-15</v>
      </c>
    </row>
    <row r="21" spans="1:43" x14ac:dyDescent="0.45">
      <c r="A21" s="20">
        <v>580</v>
      </c>
      <c r="B21" s="20">
        <v>108.34710729775323</v>
      </c>
      <c r="C21" s="20">
        <v>275.04698555553688</v>
      </c>
      <c r="D21" s="25">
        <f t="shared" si="22"/>
        <v>1.3352807270519074</v>
      </c>
      <c r="E21" s="26">
        <f t="shared" si="0"/>
        <v>12.059033042239937</v>
      </c>
      <c r="F21" s="26">
        <f t="shared" si="1"/>
        <v>30.612729492331262</v>
      </c>
      <c r="G21" s="27">
        <v>0.66745716159488933</v>
      </c>
      <c r="H21" s="27">
        <v>0.01</v>
      </c>
      <c r="I21" s="1"/>
      <c r="J21" s="4">
        <f t="shared" si="26"/>
        <v>0.45775478708893419</v>
      </c>
      <c r="K21" s="1">
        <f t="shared" si="23"/>
        <v>0.22239076998947618</v>
      </c>
      <c r="L21" s="1">
        <f t="shared" si="27"/>
        <v>0.66267602996110608</v>
      </c>
      <c r="M21" s="1">
        <f t="shared" si="28"/>
        <v>2.0612894900522122E-2</v>
      </c>
      <c r="N21" s="1">
        <f t="shared" si="2"/>
        <v>1.3212129458386894E-2</v>
      </c>
      <c r="O21" s="1">
        <f t="shared" si="3"/>
        <v>0.80060245178856482</v>
      </c>
      <c r="P21" s="1">
        <f t="shared" si="4"/>
        <v>0.82700824957905505</v>
      </c>
      <c r="Q21" s="1">
        <f t="shared" si="5"/>
        <v>1.1262155488067807</v>
      </c>
      <c r="R21" s="1">
        <f t="shared" si="6"/>
        <v>0.95960683035945527</v>
      </c>
      <c r="S21" s="1">
        <f t="shared" si="7"/>
        <v>0.5771460062378494</v>
      </c>
      <c r="T21" s="1">
        <f t="shared" si="8"/>
        <v>1.0876894870049616</v>
      </c>
      <c r="U21" s="1">
        <f t="shared" si="9"/>
        <v>0.23820548519648133</v>
      </c>
      <c r="V21" s="1">
        <f t="shared" si="10"/>
        <v>1.0279795003684127</v>
      </c>
      <c r="W21" s="1">
        <f t="shared" si="11"/>
        <v>-0.19869820731389465</v>
      </c>
      <c r="X21" s="1">
        <f t="shared" si="12"/>
        <v>-2.1563305385189224</v>
      </c>
      <c r="Y21" s="1">
        <f t="shared" si="13"/>
        <v>0.22255021359853516</v>
      </c>
      <c r="Z21" s="1">
        <f t="shared" si="14"/>
        <v>1.9858053410569607</v>
      </c>
      <c r="AA21" s="1">
        <f t="shared" si="15"/>
        <v>-0.85662186960986841</v>
      </c>
      <c r="AB21" s="1">
        <f t="shared" si="16"/>
        <v>-1.0646416503191884</v>
      </c>
      <c r="AC21" s="1">
        <f t="shared" si="17"/>
        <v>3.3289409932788699E-2</v>
      </c>
      <c r="AD21" s="1">
        <f t="shared" si="18"/>
        <v>0.76814634968058526</v>
      </c>
      <c r="AE21" s="1">
        <f t="shared" si="19"/>
        <v>5.3147837304176729E-2</v>
      </c>
      <c r="AF21" s="1">
        <f t="shared" si="20"/>
        <v>0.78782628923729181</v>
      </c>
      <c r="AG21" s="1">
        <f t="shared" si="21"/>
        <v>0.15902587345853147</v>
      </c>
      <c r="AI21">
        <v>580</v>
      </c>
      <c r="AJ21">
        <v>5.3147554394999998</v>
      </c>
      <c r="AK21">
        <v>78.782648947004617</v>
      </c>
      <c r="AL21">
        <f t="shared" si="24"/>
        <v>5.3147554394999998E-2</v>
      </c>
      <c r="AM21">
        <f t="shared" si="24"/>
        <v>0.78782648947004619</v>
      </c>
      <c r="AO21">
        <f t="shared" si="25"/>
        <v>1.2013075820414912E-13</v>
      </c>
    </row>
    <row r="22" spans="1:43" x14ac:dyDescent="0.45">
      <c r="A22" s="20">
        <v>570</v>
      </c>
      <c r="B22" s="20">
        <v>95.099584309453476</v>
      </c>
      <c r="C22" s="20">
        <v>276.48684618818953</v>
      </c>
      <c r="D22" s="25">
        <f t="shared" si="22"/>
        <v>1.3355861265179871</v>
      </c>
      <c r="E22" s="26">
        <f t="shared" si="0"/>
        <v>10.584583733642175</v>
      </c>
      <c r="F22" s="26">
        <f t="shared" si="1"/>
        <v>30.772985980745503</v>
      </c>
      <c r="G22" s="27">
        <v>0.67859214870423723</v>
      </c>
      <c r="H22" s="27">
        <v>0.01</v>
      </c>
      <c r="I22" s="1"/>
      <c r="J22" s="4">
        <f t="shared" si="26"/>
        <v>0.48305505452097636</v>
      </c>
      <c r="K22" s="1">
        <f t="shared" si="23"/>
        <v>0.2047526303566822</v>
      </c>
      <c r="L22" s="1">
        <f t="shared" si="27"/>
        <v>0.66286951032674402</v>
      </c>
      <c r="M22" s="1">
        <f t="shared" si="28"/>
        <v>2.0645063497430071E-2</v>
      </c>
      <c r="N22" s="1">
        <f t="shared" si="2"/>
        <v>1.3707881704423743E-2</v>
      </c>
      <c r="O22" s="1">
        <f t="shared" si="3"/>
        <v>0.81484886035440396</v>
      </c>
      <c r="P22" s="1">
        <f t="shared" si="4"/>
        <v>0.91540941957753075</v>
      </c>
      <c r="Q22" s="1">
        <f t="shared" si="5"/>
        <v>1.1000397027208701</v>
      </c>
      <c r="R22" s="1">
        <f t="shared" si="6"/>
        <v>0.95954506765224357</v>
      </c>
      <c r="S22" s="1">
        <f t="shared" si="7"/>
        <v>0.57704171114647385</v>
      </c>
      <c r="T22" s="1">
        <f t="shared" si="8"/>
        <v>1.1003555104278064</v>
      </c>
      <c r="U22" s="1">
        <f t="shared" si="9"/>
        <v>0.21640468626626036</v>
      </c>
      <c r="V22" s="1">
        <f t="shared" si="10"/>
        <v>1.0231475886879657</v>
      </c>
      <c r="W22" s="1">
        <f t="shared" si="11"/>
        <v>-0.19855461132494706</v>
      </c>
      <c r="X22" s="1">
        <f t="shared" si="12"/>
        <v>-2.1561955796183523</v>
      </c>
      <c r="Y22" s="1">
        <f t="shared" si="13"/>
        <v>0.24621072128673796</v>
      </c>
      <c r="Z22" s="1">
        <f t="shared" si="14"/>
        <v>2.707340798549291</v>
      </c>
      <c r="AA22" s="1">
        <f t="shared" si="15"/>
        <v>-0.8645396989017593</v>
      </c>
      <c r="AB22" s="1">
        <f t="shared" si="16"/>
        <v>-1.0554051606644199</v>
      </c>
      <c r="AC22" s="1">
        <f t="shared" si="17"/>
        <v>3.3796509440600281E-2</v>
      </c>
      <c r="AD22" s="1">
        <f t="shared" si="18"/>
        <v>0.78177219280688981</v>
      </c>
      <c r="AE22" s="1">
        <f t="shared" si="19"/>
        <v>5.3930202170277247E-2</v>
      </c>
      <c r="AF22" s="1">
        <f t="shared" si="20"/>
        <v>0.80175259151213785</v>
      </c>
      <c r="AG22" s="1">
        <f t="shared" si="21"/>
        <v>0.14431720631758493</v>
      </c>
      <c r="AI22">
        <v>570</v>
      </c>
      <c r="AJ22">
        <v>5.3929748535000002</v>
      </c>
      <c r="AK22">
        <v>80.175265567788045</v>
      </c>
      <c r="AL22">
        <f t="shared" si="24"/>
        <v>5.3929748535000002E-2</v>
      </c>
      <c r="AM22">
        <f t="shared" si="24"/>
        <v>0.80175265567788045</v>
      </c>
      <c r="AO22">
        <f t="shared" si="25"/>
        <v>2.0990220728556392E-13</v>
      </c>
    </row>
    <row r="23" spans="1:43" x14ac:dyDescent="0.45">
      <c r="A23" s="20">
        <v>560</v>
      </c>
      <c r="B23" s="20">
        <v>84.533331218706465</v>
      </c>
      <c r="C23" s="20">
        <v>278.78310761073976</v>
      </c>
      <c r="D23" s="25">
        <f t="shared" si="22"/>
        <v>1.3359092307892544</v>
      </c>
      <c r="E23" s="26">
        <f t="shared" si="0"/>
        <v>9.4085597646420318</v>
      </c>
      <c r="F23" s="26">
        <f t="shared" si="1"/>
        <v>31.028559877075342</v>
      </c>
      <c r="G23" s="27">
        <v>0.69192869954785541</v>
      </c>
      <c r="H23" s="27">
        <v>0.01</v>
      </c>
      <c r="I23" s="1"/>
      <c r="J23" s="4">
        <f t="shared" si="26"/>
        <v>0.50396595450262005</v>
      </c>
      <c r="K23" s="1">
        <f t="shared" si="23"/>
        <v>0.18967568557129866</v>
      </c>
      <c r="L23" s="1">
        <f t="shared" si="27"/>
        <v>0.66307400142185724</v>
      </c>
      <c r="M23" s="1">
        <f t="shared" si="28"/>
        <v>2.067911512863823E-2</v>
      </c>
      <c r="N23" s="1">
        <f t="shared" si="2"/>
        <v>1.4150824470122796E-2</v>
      </c>
      <c r="O23" s="1">
        <f t="shared" si="3"/>
        <v>0.8272273722168666</v>
      </c>
      <c r="P23" s="1">
        <f t="shared" si="4"/>
        <v>0.99527210973608993</v>
      </c>
      <c r="Q23" s="1">
        <f t="shared" si="5"/>
        <v>1.0774145370022883</v>
      </c>
      <c r="R23" s="1">
        <f t="shared" si="6"/>
        <v>0.95947969381928222</v>
      </c>
      <c r="S23" s="1">
        <f t="shared" si="7"/>
        <v>0.57693144923134387</v>
      </c>
      <c r="T23" s="1">
        <f t="shared" si="8"/>
        <v>1.1116364885672785</v>
      </c>
      <c r="U23" s="1">
        <f t="shared" si="9"/>
        <v>0.19815505175489015</v>
      </c>
      <c r="V23" s="1">
        <f t="shared" si="10"/>
        <v>1.0194436838472163</v>
      </c>
      <c r="W23" s="1">
        <f t="shared" si="11"/>
        <v>-0.1984028773113001</v>
      </c>
      <c r="X23" s="1">
        <f t="shared" si="12"/>
        <v>-2.1560401853312974</v>
      </c>
      <c r="Y23" s="1">
        <f t="shared" si="13"/>
        <v>0.26754308150378836</v>
      </c>
      <c r="Z23" s="1">
        <f t="shared" si="14"/>
        <v>3.7235229512261903</v>
      </c>
      <c r="AA23" s="1">
        <f t="shared" si="15"/>
        <v>-0.87082027602464462</v>
      </c>
      <c r="AB23" s="1">
        <f t="shared" si="16"/>
        <v>-1.0470513160067128</v>
      </c>
      <c r="AC23" s="1">
        <f t="shared" si="17"/>
        <v>3.4254710378974346E-2</v>
      </c>
      <c r="AD23" s="1">
        <f t="shared" si="18"/>
        <v>0.79360068446371368</v>
      </c>
      <c r="AE23" s="1">
        <f t="shared" si="19"/>
        <v>5.4425312389845659E-2</v>
      </c>
      <c r="AF23" s="1">
        <f t="shared" si="20"/>
        <v>0.81363955248537312</v>
      </c>
      <c r="AG23" s="1">
        <f t="shared" si="21"/>
        <v>0.13193513512478117</v>
      </c>
      <c r="AI23">
        <v>560</v>
      </c>
      <c r="AJ23">
        <v>5.4424941540000003</v>
      </c>
      <c r="AK23">
        <v>81.363931798006419</v>
      </c>
      <c r="AL23">
        <f t="shared" si="24"/>
        <v>5.4424941540000001E-2</v>
      </c>
      <c r="AM23">
        <f t="shared" si="24"/>
        <v>0.81363931798006417</v>
      </c>
      <c r="AO23">
        <f t="shared" si="25"/>
        <v>1.9252234795041006E-13</v>
      </c>
    </row>
    <row r="24" spans="1:43" x14ac:dyDescent="0.45">
      <c r="A24" s="20">
        <v>550</v>
      </c>
      <c r="B24" s="20">
        <v>85.193306763753029</v>
      </c>
      <c r="C24" s="20">
        <v>279.91340415302363</v>
      </c>
      <c r="D24" s="25">
        <f t="shared" si="22"/>
        <v>1.3362514520866062</v>
      </c>
      <c r="E24" s="26">
        <f t="shared" si="0"/>
        <v>9.4820150428057133</v>
      </c>
      <c r="F24" s="26">
        <f t="shared" si="1"/>
        <v>31.154361882231537</v>
      </c>
      <c r="G24" s="27">
        <v>0.69268164207459915</v>
      </c>
      <c r="H24" s="27">
        <v>0.01</v>
      </c>
      <c r="I24" s="1"/>
      <c r="J24" s="4">
        <f t="shared" si="26"/>
        <v>0.50242156621884981</v>
      </c>
      <c r="K24" s="1">
        <f t="shared" si="23"/>
        <v>0.1905632237866681</v>
      </c>
      <c r="L24" s="1">
        <f t="shared" si="27"/>
        <v>0.66329036117473783</v>
      </c>
      <c r="M24" s="1">
        <f t="shared" si="28"/>
        <v>2.0715201797846184E-2</v>
      </c>
      <c r="N24" s="1">
        <f t="shared" si="2"/>
        <v>1.4150378453155827E-2</v>
      </c>
      <c r="O24" s="1">
        <f t="shared" si="3"/>
        <v>0.82649350202831717</v>
      </c>
      <c r="P24" s="1">
        <f t="shared" si="4"/>
        <v>0.98910650855597715</v>
      </c>
      <c r="Q24" s="1">
        <f t="shared" si="5"/>
        <v>1.0790045459709079</v>
      </c>
      <c r="R24" s="1">
        <f t="shared" si="6"/>
        <v>0.95941041779066427</v>
      </c>
      <c r="S24" s="1">
        <f t="shared" si="7"/>
        <v>0.57681475236413815</v>
      </c>
      <c r="T24" s="1">
        <f t="shared" si="8"/>
        <v>1.1105924522954582</v>
      </c>
      <c r="U24" s="1">
        <f t="shared" si="9"/>
        <v>0.19924306685512633</v>
      </c>
      <c r="V24" s="1">
        <f t="shared" si="10"/>
        <v>1.0196557260614174</v>
      </c>
      <c r="W24" s="1">
        <f t="shared" si="11"/>
        <v>-0.19824237451651808</v>
      </c>
      <c r="X24" s="1">
        <f t="shared" si="12"/>
        <v>-2.1558034203617527</v>
      </c>
      <c r="Y24" s="1">
        <f t="shared" si="13"/>
        <v>0.26573032189147261</v>
      </c>
      <c r="Z24" s="1">
        <f t="shared" si="14"/>
        <v>3.6292117345854131</v>
      </c>
      <c r="AA24" s="1">
        <f t="shared" si="15"/>
        <v>-0.87057853235041882</v>
      </c>
      <c r="AB24" s="1">
        <f t="shared" si="16"/>
        <v>-1.0476849417235803</v>
      </c>
      <c r="AC24" s="1">
        <f t="shared" si="17"/>
        <v>3.4289375534847774E-2</v>
      </c>
      <c r="AD24" s="1">
        <f t="shared" si="18"/>
        <v>0.79283861037180881</v>
      </c>
      <c r="AE24" s="1">
        <f t="shared" si="19"/>
        <v>5.4432024146631078E-2</v>
      </c>
      <c r="AF24" s="1">
        <f t="shared" si="20"/>
        <v>0.81284849980445628</v>
      </c>
      <c r="AG24" s="1">
        <f t="shared" si="21"/>
        <v>0.13271947604891265</v>
      </c>
      <c r="AI24">
        <v>550</v>
      </c>
      <c r="AJ24">
        <v>5.4431595799999997</v>
      </c>
      <c r="AK24">
        <v>81.284831724720291</v>
      </c>
      <c r="AL24">
        <f t="shared" si="24"/>
        <v>5.4431595799999996E-2</v>
      </c>
      <c r="AM24">
        <f t="shared" si="24"/>
        <v>0.81284831724720297</v>
      </c>
      <c r="AO24">
        <f t="shared" si="25"/>
        <v>2.1680798709670766E-13</v>
      </c>
    </row>
    <row r="25" spans="1:43" x14ac:dyDescent="0.45">
      <c r="A25" s="20">
        <v>540</v>
      </c>
      <c r="B25" s="20">
        <v>89.135813700175035</v>
      </c>
      <c r="C25" s="20">
        <v>280.20298709314073</v>
      </c>
      <c r="D25" s="25">
        <f t="shared" si="22"/>
        <v>1.3366143476133756</v>
      </c>
      <c r="E25" s="26">
        <f t="shared" si="0"/>
        <v>9.9208160648294843</v>
      </c>
      <c r="F25" s="26">
        <f t="shared" si="1"/>
        <v>31.186592463466571</v>
      </c>
      <c r="G25" s="27">
        <v>0.68951385586873493</v>
      </c>
      <c r="H25" s="27">
        <v>0.01</v>
      </c>
      <c r="I25" s="1"/>
      <c r="J25" s="4">
        <f t="shared" si="26"/>
        <v>0.49393456960819415</v>
      </c>
      <c r="K25" s="1">
        <f t="shared" si="23"/>
        <v>0.1960382090740439</v>
      </c>
      <c r="L25" s="1">
        <f t="shared" si="27"/>
        <v>0.6635195331193201</v>
      </c>
      <c r="M25" s="1">
        <f t="shared" si="28"/>
        <v>2.0753491334700516E-2</v>
      </c>
      <c r="N25" s="1">
        <f t="shared" si="2"/>
        <v>1.4022147886385807E-2</v>
      </c>
      <c r="O25" s="1">
        <f t="shared" si="3"/>
        <v>0.82198082695188068</v>
      </c>
      <c r="P25" s="1">
        <f t="shared" si="4"/>
        <v>0.95605127478719165</v>
      </c>
      <c r="Q25" s="1">
        <f t="shared" si="5"/>
        <v>1.0881042430899266</v>
      </c>
      <c r="R25" s="1">
        <f t="shared" si="6"/>
        <v>0.95933691824543454</v>
      </c>
      <c r="S25" s="1">
        <f t="shared" si="7"/>
        <v>0.57669110530163137</v>
      </c>
      <c r="T25" s="1">
        <f t="shared" si="8"/>
        <v>1.1057017495718231</v>
      </c>
      <c r="U25" s="1">
        <f t="shared" si="9"/>
        <v>0.2059200236097618</v>
      </c>
      <c r="V25" s="1">
        <f t="shared" si="10"/>
        <v>1.0209814181087944</v>
      </c>
      <c r="W25" s="1">
        <f t="shared" si="11"/>
        <v>-0.19807240965131578</v>
      </c>
      <c r="X25" s="1">
        <f t="shared" si="12"/>
        <v>-2.1555329586434824</v>
      </c>
      <c r="Y25" s="1">
        <f t="shared" si="13"/>
        <v>0.25669068546638968</v>
      </c>
      <c r="Z25" s="1">
        <f t="shared" si="14"/>
        <v>3.170179031361259</v>
      </c>
      <c r="AA25" s="1">
        <f t="shared" si="15"/>
        <v>-0.86866231435934327</v>
      </c>
      <c r="AB25" s="1">
        <f t="shared" si="16"/>
        <v>-1.051144248672341</v>
      </c>
      <c r="AC25" s="1">
        <f t="shared" si="17"/>
        <v>3.4203575703881807E-2</v>
      </c>
      <c r="AD25" s="1">
        <f t="shared" si="18"/>
        <v>0.78844636085219599</v>
      </c>
      <c r="AE25" s="1">
        <f t="shared" si="19"/>
        <v>5.4276752331733277E-2</v>
      </c>
      <c r="AF25" s="1">
        <f t="shared" si="20"/>
        <v>0.80837953942662066</v>
      </c>
      <c r="AG25" s="1">
        <f t="shared" si="21"/>
        <v>0.1373437082416461</v>
      </c>
      <c r="AI25">
        <v>540</v>
      </c>
      <c r="AJ25">
        <v>5.4276285170000005</v>
      </c>
      <c r="AK25">
        <v>80.837957928951141</v>
      </c>
      <c r="AL25">
        <f t="shared" si="24"/>
        <v>5.4276285170000008E-2</v>
      </c>
      <c r="AM25">
        <f t="shared" si="24"/>
        <v>0.80837957928951143</v>
      </c>
      <c r="AO25">
        <f t="shared" si="25"/>
        <v>2.1982913509174174E-13</v>
      </c>
    </row>
    <row r="26" spans="1:43" x14ac:dyDescent="0.45">
      <c r="A26" s="20">
        <v>530</v>
      </c>
      <c r="B26" s="20">
        <v>96.352498044957215</v>
      </c>
      <c r="C26" s="20">
        <v>279.54071372211814</v>
      </c>
      <c r="D26" s="25">
        <f t="shared" si="22"/>
        <v>1.3369996379067386</v>
      </c>
      <c r="E26" s="26">
        <f t="shared" si="0"/>
        <v>10.724033032403741</v>
      </c>
      <c r="F26" s="26">
        <f t="shared" si="1"/>
        <v>31.112881437271756</v>
      </c>
      <c r="G26" s="27">
        <v>0.68075725884570171</v>
      </c>
      <c r="H26" s="27">
        <v>0.01</v>
      </c>
      <c r="I26" s="1"/>
      <c r="J26" s="4">
        <f t="shared" si="26"/>
        <v>0.48084215978093187</v>
      </c>
      <c r="K26" s="1">
        <f t="shared" si="23"/>
        <v>0.20656594587647059</v>
      </c>
      <c r="L26" s="1">
        <f t="shared" si="27"/>
        <v>0.66376255687127572</v>
      </c>
      <c r="M26" s="1">
        <f t="shared" si="28"/>
        <v>2.0794169430399873E-2</v>
      </c>
      <c r="N26" s="1">
        <f t="shared" si="2"/>
        <v>1.3756903073107172E-2</v>
      </c>
      <c r="O26" s="1">
        <f t="shared" si="3"/>
        <v>0.81337262111790409</v>
      </c>
      <c r="P26" s="1">
        <f t="shared" si="4"/>
        <v>0.90719650087194925</v>
      </c>
      <c r="Q26" s="1">
        <f t="shared" si="5"/>
        <v>1.1018814096104279</v>
      </c>
      <c r="R26" s="1">
        <f t="shared" si="6"/>
        <v>0.95925883972867321</v>
      </c>
      <c r="S26" s="1">
        <f t="shared" si="7"/>
        <v>0.57655993985858789</v>
      </c>
      <c r="T26" s="1">
        <f t="shared" si="8"/>
        <v>1.0985176304760889</v>
      </c>
      <c r="U26" s="1">
        <f t="shared" si="9"/>
        <v>0.21853651836978139</v>
      </c>
      <c r="V26" s="1">
        <f t="shared" si="10"/>
        <v>1.0236006105220854</v>
      </c>
      <c r="W26" s="1">
        <f t="shared" si="11"/>
        <v>-0.19789221929997691</v>
      </c>
      <c r="X26" s="1">
        <f t="shared" si="12"/>
        <v>-2.1552263350610108</v>
      </c>
      <c r="Y26" s="1">
        <f t="shared" si="13"/>
        <v>0.24341346661200478</v>
      </c>
      <c r="Z26" s="1">
        <f t="shared" si="14"/>
        <v>2.6325977892746408</v>
      </c>
      <c r="AA26" s="1">
        <f t="shared" si="15"/>
        <v>-0.8636050081043074</v>
      </c>
      <c r="AB26" s="1">
        <f t="shared" si="16"/>
        <v>-1.0561333392580805</v>
      </c>
      <c r="AC26" s="1">
        <f t="shared" si="17"/>
        <v>3.3988668670042563E-2</v>
      </c>
      <c r="AD26" s="1">
        <f t="shared" si="18"/>
        <v>0.78012066915452949</v>
      </c>
      <c r="AE26" s="1">
        <f t="shared" si="19"/>
        <v>5.4084156932940615E-2</v>
      </c>
      <c r="AF26" s="1">
        <f t="shared" si="20"/>
        <v>0.80006057893464511</v>
      </c>
      <c r="AG26" s="1">
        <f t="shared" si="21"/>
        <v>0.14585526413241423</v>
      </c>
      <c r="AI26">
        <v>530</v>
      </c>
      <c r="AJ26">
        <v>5.4083755020000002</v>
      </c>
      <c r="AK26">
        <v>80.006072954277045</v>
      </c>
      <c r="AL26">
        <f t="shared" si="24"/>
        <v>5.4083755019999999E-2</v>
      </c>
      <c r="AM26">
        <f t="shared" si="24"/>
        <v>0.80006072954277041</v>
      </c>
      <c r="AO26">
        <f t="shared" si="25"/>
        <v>1.8421681924234238E-13</v>
      </c>
    </row>
    <row r="27" spans="1:43" ht="15.4" x14ac:dyDescent="0.45">
      <c r="A27" s="20">
        <v>520</v>
      </c>
      <c r="B27" s="20">
        <v>126.25773476414243</v>
      </c>
      <c r="C27" s="20">
        <v>302.78691871860673</v>
      </c>
      <c r="D27" s="25">
        <f t="shared" si="22"/>
        <v>1.3374092279682084</v>
      </c>
      <c r="E27" s="26">
        <f t="shared" si="0"/>
        <v>14.052485879249055</v>
      </c>
      <c r="F27" s="26">
        <f t="shared" si="1"/>
        <v>33.700184053380937</v>
      </c>
      <c r="G27" s="27">
        <v>0.68037082031035612</v>
      </c>
      <c r="H27" s="27">
        <v>0.01</v>
      </c>
      <c r="I27" s="1"/>
      <c r="J27" s="4">
        <f t="shared" si="26"/>
        <v>0.43391642478156162</v>
      </c>
      <c r="K27" s="1">
        <f t="shared" si="23"/>
        <v>0.24824048063621221</v>
      </c>
      <c r="L27" s="1">
        <f t="shared" si="27"/>
        <v>0.66402058012916121</v>
      </c>
      <c r="M27" s="1">
        <f t="shared" si="28"/>
        <v>2.0837441987156344E-2</v>
      </c>
      <c r="N27" s="1">
        <f t="shared" si="2"/>
        <v>1.2683101320524144E-2</v>
      </c>
      <c r="O27" s="1">
        <f t="shared" si="3"/>
        <v>0.78017230438506469</v>
      </c>
      <c r="P27" s="1">
        <f t="shared" si="4"/>
        <v>0.75074962791839095</v>
      </c>
      <c r="Q27" s="1">
        <f t="shared" si="5"/>
        <v>1.148741005505417</v>
      </c>
      <c r="R27" s="1">
        <f t="shared" si="6"/>
        <v>0.95917578817133842</v>
      </c>
      <c r="S27" s="1">
        <f t="shared" si="7"/>
        <v>0.5764206282213693</v>
      </c>
      <c r="T27" s="1">
        <f t="shared" si="8"/>
        <v>1.0756189578949447</v>
      </c>
      <c r="U27" s="1">
        <f t="shared" si="9"/>
        <v>0.26921268897531919</v>
      </c>
      <c r="V27" s="1">
        <f t="shared" si="10"/>
        <v>1.0356039165169868</v>
      </c>
      <c r="W27" s="1">
        <f t="shared" si="11"/>
        <v>-0.19770096123142095</v>
      </c>
      <c r="X27" s="1">
        <f t="shared" si="12"/>
        <v>-2.1547797575841581</v>
      </c>
      <c r="Y27" s="1">
        <f t="shared" si="13"/>
        <v>0.2012957968348249</v>
      </c>
      <c r="Z27" s="1">
        <f t="shared" si="14"/>
        <v>1.5546266833030751</v>
      </c>
      <c r="AA27" s="1">
        <f t="shared" si="15"/>
        <v>-0.840009609909944</v>
      </c>
      <c r="AB27" s="1">
        <f t="shared" si="16"/>
        <v>-1.0716354687096601</v>
      </c>
      <c r="AC27" s="1">
        <f t="shared" si="17"/>
        <v>3.300069806800443E-2</v>
      </c>
      <c r="AD27" s="1">
        <f t="shared" si="18"/>
        <v>0.74819519970756965</v>
      </c>
      <c r="AE27" s="1">
        <f t="shared" si="19"/>
        <v>5.294720501247166E-2</v>
      </c>
      <c r="AF27" s="1">
        <f t="shared" si="20"/>
        <v>0.76791870191741329</v>
      </c>
      <c r="AG27" s="1">
        <f t="shared" si="21"/>
        <v>0.17913409307011507</v>
      </c>
      <c r="AI27">
        <v>520</v>
      </c>
      <c r="AJ27">
        <v>5.2946662905000004</v>
      </c>
      <c r="AK27">
        <v>76.79187659562092</v>
      </c>
      <c r="AL27">
        <f t="shared" si="24"/>
        <v>5.2946662905000004E-2</v>
      </c>
      <c r="AM27">
        <f t="shared" si="24"/>
        <v>0.76791876595620923</v>
      </c>
      <c r="AO27">
        <f t="shared" si="25"/>
        <v>2.9798147820954322E-13</v>
      </c>
      <c r="AQ27" s="12" t="s">
        <v>45</v>
      </c>
    </row>
    <row r="28" spans="1:43" ht="15.4" x14ac:dyDescent="0.45">
      <c r="A28" s="20">
        <v>510</v>
      </c>
      <c r="B28" s="20">
        <v>198.74425524677574</v>
      </c>
      <c r="C28" s="20">
        <v>286.58253941282845</v>
      </c>
      <c r="D28" s="25">
        <f t="shared" si="22"/>
        <v>1.3378452316656964</v>
      </c>
      <c r="E28" s="26">
        <f t="shared" si="0"/>
        <v>22.120235608966144</v>
      </c>
      <c r="F28" s="26">
        <f t="shared" si="1"/>
        <v>31.896636636647813</v>
      </c>
      <c r="G28" s="27">
        <v>0.6066636410270434</v>
      </c>
      <c r="H28" s="27">
        <v>0.01</v>
      </c>
      <c r="I28" s="1"/>
      <c r="J28" s="4">
        <f t="shared" si="26"/>
        <v>0.36191031425745529</v>
      </c>
      <c r="K28" s="1">
        <f t="shared" si="23"/>
        <v>0.34666342527108612</v>
      </c>
      <c r="L28" s="1">
        <f t="shared" si="27"/>
        <v>0.66429487245874363</v>
      </c>
      <c r="M28" s="1">
        <f t="shared" si="28"/>
        <v>2.0883537838246743E-2</v>
      </c>
      <c r="N28" s="1">
        <f t="shared" si="2"/>
        <v>1.0439893015214113E-2</v>
      </c>
      <c r="O28" s="1">
        <f t="shared" si="3"/>
        <v>0.70704326110834892</v>
      </c>
      <c r="P28" s="1">
        <f t="shared" si="4"/>
        <v>0.55545423763212876</v>
      </c>
      <c r="Q28" s="1">
        <f t="shared" si="5"/>
        <v>1.2131231228068418</v>
      </c>
      <c r="R28" s="1">
        <f t="shared" si="6"/>
        <v>0.95908732570520572</v>
      </c>
      <c r="S28" s="1">
        <f t="shared" si="7"/>
        <v>0.57627247525451997</v>
      </c>
      <c r="T28" s="1">
        <f t="shared" si="8"/>
        <v>1.04641855519055</v>
      </c>
      <c r="U28" s="1">
        <f t="shared" si="9"/>
        <v>0.3911669193256575</v>
      </c>
      <c r="V28" s="1">
        <f t="shared" si="10"/>
        <v>1.073783757920898</v>
      </c>
      <c r="W28" s="1">
        <f t="shared" si="11"/>
        <v>-0.19749770443152243</v>
      </c>
      <c r="X28" s="1">
        <f t="shared" si="12"/>
        <v>-2.1541375034723655</v>
      </c>
      <c r="Y28" s="1">
        <f t="shared" si="13"/>
        <v>0.14882116173997759</v>
      </c>
      <c r="Z28" s="1">
        <f t="shared" si="14"/>
        <v>0.84710842301879019</v>
      </c>
      <c r="AA28" s="1">
        <f t="shared" si="15"/>
        <v>-0.76994895256356588</v>
      </c>
      <c r="AB28" s="1">
        <f t="shared" si="16"/>
        <v>-1.0872951909740944</v>
      </c>
      <c r="AC28" s="1">
        <f t="shared" si="17"/>
        <v>3.0894122647183324E-2</v>
      </c>
      <c r="AD28" s="1">
        <f t="shared" si="18"/>
        <v>0.67796830088177451</v>
      </c>
      <c r="AE28" s="1">
        <f t="shared" si="19"/>
        <v>5.060031805999541E-2</v>
      </c>
      <c r="AF28" s="1">
        <f t="shared" si="20"/>
        <v>0.69724578664246628</v>
      </c>
      <c r="AG28" s="1">
        <f t="shared" si="21"/>
        <v>0.25215389529753829</v>
      </c>
      <c r="AI28">
        <v>510</v>
      </c>
      <c r="AJ28">
        <v>5.0599832535000004</v>
      </c>
      <c r="AK28">
        <v>69.724597971654475</v>
      </c>
      <c r="AL28">
        <f t="shared" si="24"/>
        <v>5.0599832535000007E-2</v>
      </c>
      <c r="AM28">
        <f t="shared" si="24"/>
        <v>0.69724597971654478</v>
      </c>
      <c r="AO28">
        <f t="shared" si="25"/>
        <v>2.7301212095056062E-13</v>
      </c>
      <c r="AQ28" s="12">
        <f>1.32711+0.0026/(A28/1000)^2+0.00005/(A28/1000)^4</f>
        <v>1.3378452316656964</v>
      </c>
    </row>
    <row r="29" spans="1:43" ht="15.4" x14ac:dyDescent="0.45">
      <c r="A29" s="20">
        <v>500</v>
      </c>
      <c r="B29" s="20">
        <v>303.77707126478759</v>
      </c>
      <c r="C29" s="20">
        <v>286.41563925755099</v>
      </c>
      <c r="D29" s="25">
        <f t="shared" si="22"/>
        <v>1.3383099999999999</v>
      </c>
      <c r="E29" s="26">
        <f t="shared" si="0"/>
        <v>33.810388031770863</v>
      </c>
      <c r="F29" s="26">
        <f t="shared" si="1"/>
        <v>31.878060649365434</v>
      </c>
      <c r="G29" s="27">
        <v>0.53739371631232091</v>
      </c>
      <c r="H29" s="27">
        <v>0.01</v>
      </c>
      <c r="I29" s="1"/>
      <c r="J29" s="4">
        <f t="shared" si="26"/>
        <v>0.30370237049758891</v>
      </c>
      <c r="K29" s="1">
        <f t="shared" si="23"/>
        <v>0.48557379199944251</v>
      </c>
      <c r="L29" s="1">
        <f t="shared" si="27"/>
        <v>0.6645868411685113</v>
      </c>
      <c r="M29" s="1">
        <f t="shared" si="28"/>
        <v>2.0932711907206136E-2</v>
      </c>
      <c r="N29" s="1">
        <f t="shared" si="2"/>
        <v>7.9261348987891417E-3</v>
      </c>
      <c r="O29" s="1">
        <f t="shared" si="3"/>
        <v>0.61534401597454835</v>
      </c>
      <c r="P29" s="1">
        <f t="shared" si="4"/>
        <v>0.42710815893888748</v>
      </c>
      <c r="Q29" s="1">
        <f t="shared" si="5"/>
        <v>1.2593608378146572</v>
      </c>
      <c r="R29" s="1">
        <f t="shared" si="6"/>
        <v>0.95899296464288664</v>
      </c>
      <c r="S29" s="1">
        <f t="shared" si="7"/>
        <v>0.57611470962349443</v>
      </c>
      <c r="T29" s="1">
        <f t="shared" si="8"/>
        <v>1.0267480049267095</v>
      </c>
      <c r="U29" s="1">
        <f t="shared" si="9"/>
        <v>0.57228762838104741</v>
      </c>
      <c r="V29" s="1">
        <f t="shared" si="10"/>
        <v>1.1521775599264221</v>
      </c>
      <c r="W29" s="1">
        <f t="shared" si="11"/>
        <v>-0.19728141763829965</v>
      </c>
      <c r="X29" s="1">
        <f t="shared" si="12"/>
        <v>-2.1534360101595049</v>
      </c>
      <c r="Y29" s="1">
        <f t="shared" si="13"/>
        <v>0.11434306963562989</v>
      </c>
      <c r="Z29" s="1">
        <f t="shared" si="14"/>
        <v>0.55520789178484342</v>
      </c>
      <c r="AA29" s="1">
        <f t="shared" si="15"/>
        <v>-0.6676764208557272</v>
      </c>
      <c r="AB29" s="1">
        <f t="shared" si="16"/>
        <v>-1.092131842066379</v>
      </c>
      <c r="AC29" s="1">
        <f t="shared" si="17"/>
        <v>2.8531749668713031E-2</v>
      </c>
      <c r="AD29" s="1">
        <f t="shared" si="18"/>
        <v>0.58994989025763889</v>
      </c>
      <c r="AE29" s="1">
        <f t="shared" si="19"/>
        <v>4.7814614793758238E-2</v>
      </c>
      <c r="AF29" s="1">
        <f t="shared" si="20"/>
        <v>0.60841637131843573</v>
      </c>
      <c r="AG29" s="1">
        <f t="shared" si="21"/>
        <v>0.34376901388780601</v>
      </c>
      <c r="AI29">
        <v>500</v>
      </c>
      <c r="AJ29">
        <v>4.7814624309999996</v>
      </c>
      <c r="AK29">
        <v>60.841631982101248</v>
      </c>
      <c r="AL29">
        <f t="shared" si="24"/>
        <v>4.7814624309999998E-2</v>
      </c>
      <c r="AM29">
        <f t="shared" si="24"/>
        <v>0.60841631982101252</v>
      </c>
      <c r="AO29">
        <f t="shared" si="25"/>
        <v>2.7425434549803214E-15</v>
      </c>
      <c r="AQ29" s="12" t="s">
        <v>46</v>
      </c>
    </row>
    <row r="30" spans="1:43" ht="15.4" x14ac:dyDescent="0.45">
      <c r="A30" s="20">
        <v>490</v>
      </c>
      <c r="B30" s="20">
        <v>387.69905871625593</v>
      </c>
      <c r="C30" s="20">
        <v>271.71240080923678</v>
      </c>
      <c r="D30" s="25">
        <f t="shared" si="22"/>
        <v>1.3388061539522351</v>
      </c>
      <c r="E30" s="26">
        <f t="shared" si="0"/>
        <v>43.150905235119296</v>
      </c>
      <c r="F30" s="26">
        <f t="shared" si="1"/>
        <v>30.241590210068061</v>
      </c>
      <c r="G30" s="27">
        <v>0.4566795545545238</v>
      </c>
      <c r="H30" s="27">
        <v>0.01</v>
      </c>
      <c r="I30" s="1"/>
      <c r="J30" s="4">
        <f t="shared" si="26"/>
        <v>0.27577011633532011</v>
      </c>
      <c r="K30" s="1">
        <f t="shared" si="23"/>
        <v>0.59581779499033027</v>
      </c>
      <c r="L30" s="1">
        <f t="shared" si="27"/>
        <v>0.66489804964512667</v>
      </c>
      <c r="M30" s="1">
        <f t="shared" si="28"/>
        <v>2.0985248889339989E-2</v>
      </c>
      <c r="N30" s="1">
        <f t="shared" si="2"/>
        <v>6.3737256121182079E-3</v>
      </c>
      <c r="O30" s="1">
        <f t="shared" si="3"/>
        <v>0.55111168515373266</v>
      </c>
      <c r="P30" s="1">
        <f t="shared" si="4"/>
        <v>0.37283621415738094</v>
      </c>
      <c r="Q30" s="1">
        <f t="shared" si="5"/>
        <v>1.2797642371728499</v>
      </c>
      <c r="R30" s="1">
        <f t="shared" si="6"/>
        <v>0.9588921604652596</v>
      </c>
      <c r="S30" s="1">
        <f t="shared" si="7"/>
        <v>0.57594647352109496</v>
      </c>
      <c r="T30" s="1">
        <f t="shared" si="8"/>
        <v>1.0182329208991114</v>
      </c>
      <c r="U30" s="1">
        <f t="shared" si="9"/>
        <v>0.72623764219216591</v>
      </c>
      <c r="V30" s="1">
        <f t="shared" si="10"/>
        <v>1.2358887947290551</v>
      </c>
      <c r="W30" s="1">
        <f t="shared" si="11"/>
        <v>-0.19705095611908557</v>
      </c>
      <c r="X30" s="1">
        <f t="shared" si="12"/>
        <v>-2.1528610710090526</v>
      </c>
      <c r="Y30" s="1">
        <f t="shared" si="13"/>
        <v>9.9729229067056932E-2</v>
      </c>
      <c r="Z30" s="1">
        <f t="shared" si="14"/>
        <v>0.45620520353351485</v>
      </c>
      <c r="AA30" s="1">
        <f t="shared" si="15"/>
        <v>-0.59243084702162385</v>
      </c>
      <c r="AB30" s="1">
        <f t="shared" si="16"/>
        <v>-1.0914015700560267</v>
      </c>
      <c r="AC30" s="1">
        <f t="shared" si="17"/>
        <v>2.7095090147415922E-2</v>
      </c>
      <c r="AD30" s="1">
        <f t="shared" si="18"/>
        <v>0.52829461396299304</v>
      </c>
      <c r="AE30" s="1">
        <f t="shared" si="19"/>
        <v>4.6079183763379855E-2</v>
      </c>
      <c r="AF30" s="1">
        <f t="shared" si="20"/>
        <v>0.5460815225457033</v>
      </c>
      <c r="AG30" s="1">
        <f t="shared" si="21"/>
        <v>0.40783929369091687</v>
      </c>
      <c r="AI30">
        <v>490</v>
      </c>
      <c r="AJ30">
        <v>4.6079120635000006</v>
      </c>
      <c r="AK30">
        <v>54.608118152148364</v>
      </c>
      <c r="AL30">
        <f t="shared" si="24"/>
        <v>4.6079120635000005E-2</v>
      </c>
      <c r="AM30">
        <f t="shared" si="24"/>
        <v>0.54608118152148366</v>
      </c>
      <c r="AO30">
        <f t="shared" si="25"/>
        <v>1.2028271072430535E-13</v>
      </c>
      <c r="AQ30" s="12" t="s">
        <v>47</v>
      </c>
    </row>
    <row r="31" spans="1:43" ht="15.4" x14ac:dyDescent="0.45">
      <c r="A31" s="20">
        <v>480</v>
      </c>
      <c r="B31" s="20">
        <v>412.77839130036892</v>
      </c>
      <c r="C31" s="20">
        <v>296.73883707196723</v>
      </c>
      <c r="D31" s="25">
        <f t="shared" si="22"/>
        <v>1.3393366227816359</v>
      </c>
      <c r="E31" s="26">
        <f t="shared" si="0"/>
        <v>45.942234951731074</v>
      </c>
      <c r="F31" s="26">
        <f t="shared" si="1"/>
        <v>33.027032566109959</v>
      </c>
      <c r="G31" s="27">
        <v>0.48628048189157863</v>
      </c>
      <c r="H31" s="27">
        <v>0.01</v>
      </c>
      <c r="I31" s="1"/>
      <c r="J31" s="4">
        <f t="shared" si="26"/>
        <v>0.26970174917500006</v>
      </c>
      <c r="K31" s="1">
        <f t="shared" si="23"/>
        <v>0.62908866206144221</v>
      </c>
      <c r="L31" s="1">
        <f t="shared" si="27"/>
        <v>0.66523023859179553</v>
      </c>
      <c r="M31" s="1">
        <f t="shared" si="28"/>
        <v>2.1041467556900211E-2</v>
      </c>
      <c r="N31" s="1">
        <f t="shared" si="2"/>
        <v>5.979385551615638E-3</v>
      </c>
      <c r="O31" s="1">
        <f t="shared" si="3"/>
        <v>0.53307739335667659</v>
      </c>
      <c r="P31" s="1">
        <f t="shared" si="4"/>
        <v>0.36157837020584765</v>
      </c>
      <c r="Q31" s="1">
        <f t="shared" si="5"/>
        <v>1.2837706541540317</v>
      </c>
      <c r="R31" s="1">
        <f t="shared" si="6"/>
        <v>0.95878430362432354</v>
      </c>
      <c r="S31" s="1">
        <f t="shared" si="7"/>
        <v>0.57576681074151104</v>
      </c>
      <c r="T31" s="1">
        <f t="shared" si="8"/>
        <v>1.0163256833961616</v>
      </c>
      <c r="U31" s="1">
        <f t="shared" si="9"/>
        <v>0.77468730351024107</v>
      </c>
      <c r="V31" s="1">
        <f t="shared" si="10"/>
        <v>1.2649665680246134</v>
      </c>
      <c r="W31" s="1">
        <f t="shared" si="11"/>
        <v>-0.19680504637703711</v>
      </c>
      <c r="X31" s="1">
        <f t="shared" si="12"/>
        <v>-2.1524396994299018</v>
      </c>
      <c r="Y31" s="1">
        <f t="shared" si="13"/>
        <v>9.6630421532573396E-2</v>
      </c>
      <c r="Z31" s="1">
        <f t="shared" si="14"/>
        <v>0.43715337596084236</v>
      </c>
      <c r="AA31" s="1">
        <f t="shared" si="15"/>
        <v>-0.5710775654597825</v>
      </c>
      <c r="AB31" s="1">
        <f t="shared" si="16"/>
        <v>-1.0907489132743529</v>
      </c>
      <c r="AC31" s="1">
        <f t="shared" si="17"/>
        <v>2.6772591409175799E-2</v>
      </c>
      <c r="AD31" s="1">
        <f t="shared" si="18"/>
        <v>0.51094423294879276</v>
      </c>
      <c r="AE31" s="1">
        <f t="shared" si="19"/>
        <v>4.5701918912522357E-2</v>
      </c>
      <c r="AF31" s="1">
        <f t="shared" si="20"/>
        <v>0.52854837201847438</v>
      </c>
      <c r="AG31" s="1">
        <f t="shared" si="21"/>
        <v>0.42574970906900322</v>
      </c>
      <c r="AI31">
        <v>480</v>
      </c>
      <c r="AJ31">
        <v>4.5701401229999998</v>
      </c>
      <c r="AK31">
        <v>52.854866573218004</v>
      </c>
      <c r="AL31">
        <f t="shared" si="24"/>
        <v>4.5701401230000001E-2</v>
      </c>
      <c r="AM31">
        <f t="shared" si="24"/>
        <v>0.52854866573218007</v>
      </c>
      <c r="AO31">
        <f t="shared" si="25"/>
        <v>3.542629348637271E-13</v>
      </c>
      <c r="AQ31" s="12" t="s">
        <v>48</v>
      </c>
    </row>
    <row r="32" spans="1:43" x14ac:dyDescent="0.45">
      <c r="A32" s="20">
        <v>470</v>
      </c>
      <c r="B32" s="20">
        <v>422.123892681732</v>
      </c>
      <c r="C32" s="20">
        <v>300.45988111967694</v>
      </c>
      <c r="D32" s="25">
        <f t="shared" si="22"/>
        <v>1.3399046888331432</v>
      </c>
      <c r="E32" s="26">
        <f t="shared" si="0"/>
        <v>46.982389255476782</v>
      </c>
      <c r="F32" s="26">
        <f t="shared" si="1"/>
        <v>33.441184768620047</v>
      </c>
      <c r="G32" s="27">
        <v>0.48723549877213362</v>
      </c>
      <c r="H32" s="27">
        <v>0.01</v>
      </c>
      <c r="I32" s="1"/>
      <c r="J32" s="4">
        <f t="shared" si="26"/>
        <v>0.2673864768431945</v>
      </c>
      <c r="K32" s="1">
        <f t="shared" si="23"/>
        <v>0.64129841683827171</v>
      </c>
      <c r="L32" s="1">
        <f t="shared" si="27"/>
        <v>0.66558535070354441</v>
      </c>
      <c r="M32" s="1">
        <f t="shared" si="28"/>
        <v>2.1101725811961649E-2</v>
      </c>
      <c r="N32" s="1">
        <f t="shared" si="2"/>
        <v>5.8518508481080781E-3</v>
      </c>
      <c r="O32" s="1">
        <f t="shared" si="3"/>
        <v>0.52660822296620124</v>
      </c>
      <c r="P32" s="1">
        <f t="shared" si="4"/>
        <v>0.3573186648841048</v>
      </c>
      <c r="Q32" s="1">
        <f t="shared" si="5"/>
        <v>1.2850282909184441</v>
      </c>
      <c r="R32" s="1">
        <f t="shared" si="6"/>
        <v>0.95866870992665898</v>
      </c>
      <c r="S32" s="1">
        <f t="shared" si="7"/>
        <v>0.57557465279201492</v>
      </c>
      <c r="T32" s="1">
        <f t="shared" si="8"/>
        <v>1.0154892055372429</v>
      </c>
      <c r="U32" s="1">
        <f t="shared" si="9"/>
        <v>0.79271566990792508</v>
      </c>
      <c r="V32" s="1">
        <f t="shared" si="10"/>
        <v>1.2760870398674107</v>
      </c>
      <c r="W32" s="1">
        <f t="shared" si="11"/>
        <v>-0.19654226841105574</v>
      </c>
      <c r="X32" s="1">
        <f t="shared" si="12"/>
        <v>-2.1520338087761028</v>
      </c>
      <c r="Y32" s="1">
        <f t="shared" si="13"/>
        <v>9.5399576281115103E-2</v>
      </c>
      <c r="Z32" s="1">
        <f t="shared" si="14"/>
        <v>0.43010170698438643</v>
      </c>
      <c r="AA32" s="1">
        <f t="shared" si="15"/>
        <v>-0.56342046293512271</v>
      </c>
      <c r="AB32" s="1">
        <f t="shared" si="16"/>
        <v>-1.0904770729118636</v>
      </c>
      <c r="AC32" s="1">
        <f t="shared" si="17"/>
        <v>2.6709906606060818E-2</v>
      </c>
      <c r="AD32" s="1">
        <f t="shared" si="18"/>
        <v>0.50468034792933203</v>
      </c>
      <c r="AE32" s="1">
        <f t="shared" si="19"/>
        <v>4.5584836294792361E-2</v>
      </c>
      <c r="AF32" s="1">
        <f t="shared" si="20"/>
        <v>0.52218454597809449</v>
      </c>
      <c r="AG32" s="1">
        <f t="shared" si="21"/>
        <v>0.43223061772711313</v>
      </c>
      <c r="AI32">
        <v>470</v>
      </c>
      <c r="AJ32">
        <v>4.5584719180000004</v>
      </c>
      <c r="AK32">
        <v>52.218419030810395</v>
      </c>
      <c r="AL32">
        <f t="shared" si="24"/>
        <v>4.5584719180000004E-2</v>
      </c>
      <c r="AM32">
        <f t="shared" si="24"/>
        <v>0.52218419030810392</v>
      </c>
      <c r="AO32">
        <f t="shared" si="25"/>
        <v>1.4021701678122565E-13</v>
      </c>
    </row>
    <row r="33" spans="1:41" x14ac:dyDescent="0.45">
      <c r="A33" s="20">
        <v>460</v>
      </c>
      <c r="B33" s="20">
        <v>419.59371280410295</v>
      </c>
      <c r="C33" s="20">
        <v>296.95285835352564</v>
      </c>
      <c r="D33" s="25">
        <f t="shared" si="22"/>
        <v>1.3405140401513718</v>
      </c>
      <c r="E33" s="26">
        <f t="shared" si="0"/>
        <v>46.700780235096666</v>
      </c>
      <c r="F33" s="26">
        <f t="shared" si="1"/>
        <v>33.050853134747413</v>
      </c>
      <c r="G33" s="27">
        <v>0.48153028628164912</v>
      </c>
      <c r="H33" s="27">
        <v>0.01</v>
      </c>
      <c r="I33" s="1"/>
      <c r="J33" s="4">
        <f t="shared" si="26"/>
        <v>0.26843305963149094</v>
      </c>
      <c r="K33" s="1">
        <f t="shared" si="23"/>
        <v>0.63836646598016411</v>
      </c>
      <c r="L33" s="1">
        <f t="shared" si="27"/>
        <v>0.665965559425436</v>
      </c>
      <c r="M33" s="1">
        <f t="shared" si="28"/>
        <v>2.1166426639508261E-2</v>
      </c>
      <c r="N33" s="1">
        <f t="shared" si="2"/>
        <v>5.9043144438531573E-3</v>
      </c>
      <c r="O33" s="1">
        <f t="shared" si="3"/>
        <v>0.52815447806171334</v>
      </c>
      <c r="P33" s="1">
        <f t="shared" si="4"/>
        <v>0.35920722691325557</v>
      </c>
      <c r="Q33" s="1">
        <f t="shared" si="5"/>
        <v>1.2838542515228473</v>
      </c>
      <c r="R33" s="1">
        <f t="shared" si="6"/>
        <v>0.95854460920897389</v>
      </c>
      <c r="S33" s="1">
        <f t="shared" si="7"/>
        <v>0.57536880266574064</v>
      </c>
      <c r="T33" s="1">
        <f t="shared" si="8"/>
        <v>1.0155900655365364</v>
      </c>
      <c r="U33" s="1">
        <f t="shared" si="9"/>
        <v>0.78805777235040775</v>
      </c>
      <c r="V33" s="1">
        <f t="shared" si="10"/>
        <v>1.2731987482564877</v>
      </c>
      <c r="W33" s="1">
        <f t="shared" si="11"/>
        <v>-0.19626103507556175</v>
      </c>
      <c r="X33" s="1">
        <f t="shared" si="12"/>
        <v>-2.1516276075518719</v>
      </c>
      <c r="Y33" s="1">
        <f t="shared" si="13"/>
        <v>9.5804225669543511E-2</v>
      </c>
      <c r="Z33" s="1">
        <f t="shared" si="14"/>
        <v>0.43331625924157646</v>
      </c>
      <c r="AA33" s="1">
        <f t="shared" si="15"/>
        <v>-0.56522026407840231</v>
      </c>
      <c r="AB33" s="1">
        <f t="shared" si="16"/>
        <v>-1.090321148546578</v>
      </c>
      <c r="AC33" s="1">
        <f t="shared" si="17"/>
        <v>2.6824146906806415E-2</v>
      </c>
      <c r="AD33" s="1">
        <f t="shared" si="18"/>
        <v>0.50609606300777699</v>
      </c>
      <c r="AE33" s="1">
        <f t="shared" si="19"/>
        <v>4.5731962082008394E-2</v>
      </c>
      <c r="AF33" s="1">
        <f t="shared" si="20"/>
        <v>0.52364330856348396</v>
      </c>
      <c r="AG33" s="1">
        <f t="shared" si="21"/>
        <v>0.43062472935450768</v>
      </c>
      <c r="AI33">
        <v>460</v>
      </c>
      <c r="AJ33">
        <v>4.5731790070000002</v>
      </c>
      <c r="AK33">
        <v>52.364334467499759</v>
      </c>
      <c r="AL33">
        <f t="shared" si="24"/>
        <v>4.573179007E-2</v>
      </c>
      <c r="AM33">
        <f t="shared" si="24"/>
        <v>0.52364334467499762</v>
      </c>
      <c r="AO33">
        <f t="shared" si="25"/>
        <v>3.0892172451131157E-14</v>
      </c>
    </row>
    <row r="34" spans="1:41" x14ac:dyDescent="0.45">
      <c r="A34" s="20">
        <v>450</v>
      </c>
      <c r="B34" s="20">
        <v>458.22727654277566</v>
      </c>
      <c r="C34" s="20">
        <v>283.32766487760097</v>
      </c>
      <c r="D34" s="25">
        <f t="shared" si="22"/>
        <v>1.3411688324950464</v>
      </c>
      <c r="E34" s="26">
        <f t="shared" si="0"/>
        <v>51.000695879210944</v>
      </c>
      <c r="F34" s="26">
        <f t="shared" si="1"/>
        <v>31.534369100876994</v>
      </c>
      <c r="G34" s="27">
        <v>0.42982939116244046</v>
      </c>
      <c r="H34" s="27">
        <v>0.01</v>
      </c>
      <c r="I34" s="1"/>
      <c r="J34" s="4">
        <f t="shared" si="26"/>
        <v>0.26065231595581739</v>
      </c>
      <c r="K34" s="1">
        <f t="shared" si="23"/>
        <v>0.68980666308766303</v>
      </c>
      <c r="L34" s="1">
        <f t="shared" si="27"/>
        <v>0.66637330257818927</v>
      </c>
      <c r="M34" s="1">
        <f t="shared" si="28"/>
        <v>2.1236025149157834E-2</v>
      </c>
      <c r="N34" s="1">
        <f t="shared" si="2"/>
        <v>5.3445946951363836E-3</v>
      </c>
      <c r="O34" s="1">
        <f t="shared" si="3"/>
        <v>0.50167305160940157</v>
      </c>
      <c r="P34" s="1">
        <f t="shared" si="4"/>
        <v>0.34509617177255869</v>
      </c>
      <c r="Q34" s="1">
        <f t="shared" si="5"/>
        <v>1.288908294091704</v>
      </c>
      <c r="R34" s="1">
        <f t="shared" si="6"/>
        <v>0.95841113194952909</v>
      </c>
      <c r="S34" s="1">
        <f t="shared" si="7"/>
        <v>0.57514791581615532</v>
      </c>
      <c r="T34" s="1">
        <f t="shared" si="8"/>
        <v>1.0132078288583108</v>
      </c>
      <c r="U34" s="1">
        <f t="shared" si="9"/>
        <v>0.86567957510288718</v>
      </c>
      <c r="V34" s="1">
        <f t="shared" si="10"/>
        <v>1.32264928335153</v>
      </c>
      <c r="W34" s="1">
        <f t="shared" si="11"/>
        <v>-0.19595956799098363</v>
      </c>
      <c r="X34" s="1">
        <f t="shared" si="12"/>
        <v>-2.1510991019367536</v>
      </c>
      <c r="Y34" s="1">
        <f t="shared" si="13"/>
        <v>9.1938008217080008E-2</v>
      </c>
      <c r="Z34" s="1">
        <f t="shared" si="14"/>
        <v>0.41016358393522617</v>
      </c>
      <c r="AA34" s="1">
        <f t="shared" si="15"/>
        <v>-0.53383498348034253</v>
      </c>
      <c r="AB34" s="1">
        <f t="shared" si="16"/>
        <v>-1.0892073232693085</v>
      </c>
      <c r="AC34" s="1">
        <f t="shared" si="17"/>
        <v>2.6356615371322223E-2</v>
      </c>
      <c r="AD34" s="1">
        <f t="shared" si="18"/>
        <v>0.48064675982486643</v>
      </c>
      <c r="AE34" s="1">
        <f t="shared" si="19"/>
        <v>4.5201569632819627E-2</v>
      </c>
      <c r="AF34" s="1">
        <f t="shared" si="20"/>
        <v>0.49791960500356297</v>
      </c>
      <c r="AG34" s="1">
        <f t="shared" si="21"/>
        <v>0.4568788253636174</v>
      </c>
      <c r="AI34">
        <v>450</v>
      </c>
      <c r="AJ34">
        <v>4.5200314524999996</v>
      </c>
      <c r="AK34">
        <v>49.791999304400605</v>
      </c>
      <c r="AL34">
        <f t="shared" si="24"/>
        <v>4.5200314524999993E-2</v>
      </c>
      <c r="AM34">
        <f t="shared" si="24"/>
        <v>0.49791999304400603</v>
      </c>
      <c r="AO34">
        <f t="shared" si="25"/>
        <v>1.7258710243526748E-12</v>
      </c>
    </row>
    <row r="35" spans="1:41" x14ac:dyDescent="0.45">
      <c r="A35" s="20">
        <v>440</v>
      </c>
      <c r="B35" s="20">
        <v>532.85264489695703</v>
      </c>
      <c r="C35" s="20">
        <v>428.00686728762645</v>
      </c>
      <c r="D35" s="25">
        <f t="shared" si="22"/>
        <v>1.3418737627211257</v>
      </c>
      <c r="E35" s="26">
        <f t="shared" si="0"/>
        <v>59.306499377031329</v>
      </c>
      <c r="F35" s="26">
        <f t="shared" si="1"/>
        <v>47.637164329112835</v>
      </c>
      <c r="G35" s="27">
        <v>0.58843772616861434</v>
      </c>
      <c r="H35" s="27">
        <v>0.01</v>
      </c>
      <c r="I35" s="1"/>
      <c r="J35" s="4">
        <f t="shared" si="26"/>
        <v>0.24844916052090471</v>
      </c>
      <c r="K35" s="1">
        <f t="shared" si="23"/>
        <v>0.78912159047200392</v>
      </c>
      <c r="L35" s="1">
        <f t="shared" si="27"/>
        <v>0.66681132180740998</v>
      </c>
      <c r="M35" s="1">
        <f t="shared" si="28"/>
        <v>2.1311036939514316E-2</v>
      </c>
      <c r="N35" s="1">
        <f t="shared" si="2"/>
        <v>4.3972613370648972E-3</v>
      </c>
      <c r="O35" s="1">
        <f t="shared" si="3"/>
        <v>0.45424363202011325</v>
      </c>
      <c r="P35" s="1">
        <f t="shared" si="4"/>
        <v>0.32356725147090698</v>
      </c>
      <c r="Q35" s="1">
        <f t="shared" si="5"/>
        <v>1.2969013503567246</v>
      </c>
      <c r="R35" s="1">
        <f t="shared" si="6"/>
        <v>0.95826729337347505</v>
      </c>
      <c r="S35" s="1">
        <f t="shared" si="7"/>
        <v>0.57491047777043902</v>
      </c>
      <c r="T35" s="1">
        <f t="shared" si="8"/>
        <v>1.0096637131477504</v>
      </c>
      <c r="U35" s="1">
        <f t="shared" si="9"/>
        <v>1.0246031939386493</v>
      </c>
      <c r="V35" s="1">
        <f t="shared" si="10"/>
        <v>1.4317163493615912</v>
      </c>
      <c r="W35" s="1">
        <f t="shared" si="11"/>
        <v>-0.19563586933775165</v>
      </c>
      <c r="X35" s="1">
        <f t="shared" si="12"/>
        <v>-2.1504797574361603</v>
      </c>
      <c r="Y35" s="1">
        <f t="shared" si="13"/>
        <v>8.6098960277420825E-2</v>
      </c>
      <c r="Z35" s="1">
        <f t="shared" si="14"/>
        <v>0.37609077127448637</v>
      </c>
      <c r="AA35" s="1">
        <f t="shared" si="15"/>
        <v>-0.47773062810356443</v>
      </c>
      <c r="AB35" s="1">
        <f t="shared" si="16"/>
        <v>-1.0871365705422169</v>
      </c>
      <c r="AC35" s="1">
        <f t="shared" si="17"/>
        <v>2.5523269669679875E-2</v>
      </c>
      <c r="AD35" s="1">
        <f t="shared" si="18"/>
        <v>0.43512990190879852</v>
      </c>
      <c r="AE35" s="1">
        <f t="shared" si="19"/>
        <v>4.4243951294501462E-2</v>
      </c>
      <c r="AF35" s="1">
        <f t="shared" si="20"/>
        <v>0.45183822545606495</v>
      </c>
      <c r="AG35" s="1">
        <f t="shared" si="21"/>
        <v>0.50391782324943368</v>
      </c>
      <c r="AI35">
        <v>440</v>
      </c>
      <c r="AJ35">
        <v>4.4243993755000002</v>
      </c>
      <c r="AK35">
        <v>45.183822165853492</v>
      </c>
      <c r="AL35">
        <f t="shared" si="24"/>
        <v>4.4243993755000002E-2</v>
      </c>
      <c r="AM35">
        <f t="shared" si="24"/>
        <v>0.45183822165853493</v>
      </c>
      <c r="AO35" s="19">
        <f t="shared" si="25"/>
        <v>1.8173151705292509E-15</v>
      </c>
    </row>
    <row r="36" spans="1:41" x14ac:dyDescent="0.45">
      <c r="A36">
        <v>430</v>
      </c>
      <c r="B36">
        <v>522.94609631725461</v>
      </c>
      <c r="C36">
        <v>1250.2214768227639</v>
      </c>
      <c r="D36" s="18">
        <f t="shared" si="22"/>
        <v>1.3426341559833403</v>
      </c>
      <c r="E36" s="4">
        <f t="shared" si="0"/>
        <v>58.203900520110452</v>
      </c>
      <c r="F36" s="4">
        <f t="shared" si="1"/>
        <v>139.14965037037365</v>
      </c>
      <c r="G36" s="1">
        <v>0.86035047627186678</v>
      </c>
      <c r="H36" s="1">
        <v>0.01</v>
      </c>
      <c r="I36" s="1"/>
      <c r="J36" s="4">
        <f t="shared" si="26"/>
        <v>0.25029833641742433</v>
      </c>
      <c r="K36" s="1">
        <f t="shared" si="23"/>
        <v>0.77636082921269389</v>
      </c>
      <c r="L36" s="1">
        <f t="shared" si="27"/>
        <v>0.6672827090265393</v>
      </c>
      <c r="M36" s="1">
        <f t="shared" si="28"/>
        <v>2.1392048077254769E-2</v>
      </c>
      <c r="N36" s="1">
        <f t="shared" si="2"/>
        <v>4.5280781923147479E-3</v>
      </c>
      <c r="O36" s="1">
        <f t="shared" si="3"/>
        <v>0.4600772682205137</v>
      </c>
      <c r="P36" s="1">
        <f t="shared" si="4"/>
        <v>0.32675353814908198</v>
      </c>
      <c r="Q36" s="1">
        <f t="shared" si="5"/>
        <v>1.2950760442240385</v>
      </c>
      <c r="R36" s="1">
        <f t="shared" si="6"/>
        <v>0.95811197450082997</v>
      </c>
      <c r="S36" s="1">
        <f t="shared" si="7"/>
        <v>0.57465477768928208</v>
      </c>
      <c r="T36" s="1">
        <f t="shared" si="8"/>
        <v>1.0099256032843311</v>
      </c>
      <c r="U36" s="1">
        <f t="shared" si="9"/>
        <v>1.003022997094861</v>
      </c>
      <c r="V36" s="1">
        <f t="shared" si="10"/>
        <v>1.416352757155207</v>
      </c>
      <c r="W36" s="1">
        <f t="shared" si="11"/>
        <v>-0.19528768872012547</v>
      </c>
      <c r="X36" s="1">
        <f t="shared" si="12"/>
        <v>-2.1499856407201778</v>
      </c>
      <c r="Y36" s="1">
        <f t="shared" si="13"/>
        <v>8.6834276234119059E-2</v>
      </c>
      <c r="Z36" s="1">
        <f t="shared" si="14"/>
        <v>0.38111189698258463</v>
      </c>
      <c r="AA36" s="1">
        <f t="shared" si="15"/>
        <v>-0.48461510256923684</v>
      </c>
      <c r="AB36" s="1">
        <f t="shared" si="16"/>
        <v>-1.0871716326108729</v>
      </c>
      <c r="AC36" s="1">
        <f t="shared" si="17"/>
        <v>2.5728888762166634E-2</v>
      </c>
      <c r="AD36" s="1">
        <f t="shared" si="18"/>
        <v>0.44064650173407149</v>
      </c>
      <c r="AE36" s="1">
        <f t="shared" si="19"/>
        <v>4.4481325662931823E-2</v>
      </c>
      <c r="AF36" s="1">
        <f t="shared" si="20"/>
        <v>0.45744456602990458</v>
      </c>
      <c r="AG36" s="1">
        <f t="shared" si="21"/>
        <v>0.49807410830716359</v>
      </c>
      <c r="AI36">
        <v>430</v>
      </c>
      <c r="AJ36">
        <v>4.4479932785000003</v>
      </c>
      <c r="AK36">
        <v>45.744485183346548</v>
      </c>
      <c r="AL36">
        <f t="shared" si="24"/>
        <v>4.4479932785000002E-2</v>
      </c>
      <c r="AM36">
        <f t="shared" si="24"/>
        <v>0.4574448518334655</v>
      </c>
      <c r="AO36">
        <f t="shared" si="25"/>
        <v>2.0217926083917262E-12</v>
      </c>
    </row>
    <row r="37" spans="1:41" x14ac:dyDescent="0.45">
      <c r="A37">
        <v>420</v>
      </c>
      <c r="B37">
        <v>495.28238974893196</v>
      </c>
      <c r="C37">
        <v>615.71607848191888</v>
      </c>
      <c r="D37" s="18">
        <f t="shared" si="22"/>
        <v>1.3434560697960212</v>
      </c>
      <c r="E37" s="4">
        <f t="shared" si="0"/>
        <v>55.124929979056141</v>
      </c>
      <c r="F37" s="4">
        <f t="shared" si="1"/>
        <v>68.529199535037591</v>
      </c>
      <c r="G37" s="1">
        <v>0.72229231477857292</v>
      </c>
      <c r="H37" s="1">
        <v>0.01</v>
      </c>
      <c r="I37" s="1"/>
      <c r="J37" s="4">
        <f t="shared" si="26"/>
        <v>0.25663576019577855</v>
      </c>
      <c r="K37" s="1">
        <f t="shared" si="23"/>
        <v>0.7415601535200872</v>
      </c>
      <c r="L37" s="1">
        <f t="shared" si="27"/>
        <v>0.66779096129115489</v>
      </c>
      <c r="M37" s="1">
        <f t="shared" si="28"/>
        <v>2.1479727057641076E-2</v>
      </c>
      <c r="N37" s="1">
        <f t="shared" si="2"/>
        <v>4.8743621541056329E-3</v>
      </c>
      <c r="O37" s="1">
        <f t="shared" si="3"/>
        <v>0.47637012493087577</v>
      </c>
      <c r="P37" s="1">
        <f t="shared" si="4"/>
        <v>0.33785535544974776</v>
      </c>
      <c r="Q37" s="1">
        <f t="shared" si="5"/>
        <v>1.290097432032598</v>
      </c>
      <c r="R37" s="1">
        <f t="shared" si="6"/>
        <v>0.95794389944573222</v>
      </c>
      <c r="S37" s="1">
        <f t="shared" si="7"/>
        <v>0.57437887701712942</v>
      </c>
      <c r="T37" s="1">
        <f t="shared" si="8"/>
        <v>1.0113866120474515</v>
      </c>
      <c r="U37" s="1">
        <f t="shared" si="9"/>
        <v>0.94546656336694246</v>
      </c>
      <c r="V37" s="1">
        <f t="shared" si="10"/>
        <v>1.3761929452096813</v>
      </c>
      <c r="W37" s="1">
        <f t="shared" si="11"/>
        <v>-0.19491248410390458</v>
      </c>
      <c r="X37" s="1">
        <f t="shared" si="12"/>
        <v>-2.1494828532006531</v>
      </c>
      <c r="Y37" s="1">
        <f t="shared" si="13"/>
        <v>8.9659011855524287E-2</v>
      </c>
      <c r="Z37" s="1">
        <f t="shared" si="14"/>
        <v>0.39872418084829703</v>
      </c>
      <c r="AA37" s="1">
        <f t="shared" si="15"/>
        <v>-0.50381001480813348</v>
      </c>
      <c r="AB37" s="1">
        <f t="shared" si="16"/>
        <v>-1.0873121308079456</v>
      </c>
      <c r="AC37" s="1">
        <f t="shared" si="17"/>
        <v>2.6147426909223823E-2</v>
      </c>
      <c r="AD37" s="1">
        <f t="shared" si="18"/>
        <v>0.45617307273022856</v>
      </c>
      <c r="AE37" s="1">
        <f t="shared" si="19"/>
        <v>4.5120941072361698E-2</v>
      </c>
      <c r="AF37" s="1">
        <f t="shared" si="20"/>
        <v>0.47333383914596044</v>
      </c>
      <c r="AG37" s="1">
        <f t="shared" si="21"/>
        <v>0.48154521978167791</v>
      </c>
      <c r="AI37">
        <v>420</v>
      </c>
      <c r="AJ37">
        <v>4.5120339395000002</v>
      </c>
      <c r="AK37">
        <v>47.333330708636119</v>
      </c>
      <c r="AL37">
        <f t="shared" si="24"/>
        <v>4.5120339395E-2</v>
      </c>
      <c r="AM37">
        <f t="shared" si="24"/>
        <v>0.47333330708636118</v>
      </c>
      <c r="AO37">
        <f t="shared" si="25"/>
        <v>6.4510306475178818E-13</v>
      </c>
    </row>
    <row r="38" spans="1:41" x14ac:dyDescent="0.45">
      <c r="A38">
        <v>410</v>
      </c>
      <c r="B38">
        <v>460.44816933750172</v>
      </c>
      <c r="C38">
        <v>626.92972330905934</v>
      </c>
      <c r="D38" s="18">
        <f t="shared" si="22"/>
        <v>1.3443464187912566</v>
      </c>
      <c r="E38" s="4">
        <f t="shared" si="0"/>
        <v>51.247881247263955</v>
      </c>
      <c r="F38" s="4">
        <f t="shared" si="1"/>
        <v>69.777278204298327</v>
      </c>
      <c r="G38" s="1">
        <v>0.73607708716574494</v>
      </c>
      <c r="H38" s="1">
        <v>0.01</v>
      </c>
      <c r="I38" s="1"/>
      <c r="J38" s="4">
        <f t="shared" si="26"/>
        <v>0.26435319282784298</v>
      </c>
      <c r="K38" s="1">
        <f t="shared" si="23"/>
        <v>0.69663703760588547</v>
      </c>
      <c r="L38" s="1">
        <f t="shared" si="27"/>
        <v>0.66834004587821783</v>
      </c>
      <c r="M38" s="1">
        <f t="shared" si="28"/>
        <v>2.1574839209455715E-2</v>
      </c>
      <c r="N38" s="1">
        <f t="shared" si="2"/>
        <v>5.3561943259998607E-3</v>
      </c>
      <c r="O38" s="1">
        <f t="shared" si="3"/>
        <v>0.49825811271372444</v>
      </c>
      <c r="P38" s="1">
        <f t="shared" si="4"/>
        <v>0.35163573803702375</v>
      </c>
      <c r="Q38" s="1">
        <f t="shared" si="5"/>
        <v>1.2840749806624647</v>
      </c>
      <c r="R38" s="1">
        <f t="shared" si="6"/>
        <v>0.95776160809490696</v>
      </c>
      <c r="S38" s="1">
        <f t="shared" si="7"/>
        <v>0.57408057215981956</v>
      </c>
      <c r="T38" s="1">
        <f t="shared" si="8"/>
        <v>1.0132290981629599</v>
      </c>
      <c r="U38" s="1">
        <f t="shared" si="9"/>
        <v>0.8739899789292358</v>
      </c>
      <c r="V38" s="1">
        <f t="shared" si="10"/>
        <v>1.3281033405833773</v>
      </c>
      <c r="W38" s="1">
        <f t="shared" si="11"/>
        <v>-0.19450737560433573</v>
      </c>
      <c r="X38" s="1">
        <f t="shared" si="12"/>
        <v>-2.1489547242001774</v>
      </c>
      <c r="Y38" s="1">
        <f t="shared" si="13"/>
        <v>9.3174709434745928E-2</v>
      </c>
      <c r="Z38" s="1">
        <f t="shared" si="14"/>
        <v>0.42116807659950606</v>
      </c>
      <c r="AA38" s="1">
        <f t="shared" si="15"/>
        <v>-0.52962158231980461</v>
      </c>
      <c r="AB38" s="1">
        <f t="shared" si="16"/>
        <v>-1.087697053508365</v>
      </c>
      <c r="AC38" s="1">
        <f t="shared" si="17"/>
        <v>2.6703001245697789E-2</v>
      </c>
      <c r="AD38" s="1">
        <f t="shared" si="18"/>
        <v>0.47704548833581895</v>
      </c>
      <c r="AE38" s="1">
        <f t="shared" si="19"/>
        <v>4.5860016188178865E-2</v>
      </c>
      <c r="AF38" s="1">
        <f t="shared" si="20"/>
        <v>0.49457769020095033</v>
      </c>
      <c r="AG38" s="1">
        <f t="shared" si="21"/>
        <v>0.45956229361087086</v>
      </c>
      <c r="AI38">
        <v>410</v>
      </c>
      <c r="AJ38">
        <v>4.5859997269999999</v>
      </c>
      <c r="AK38">
        <v>49.457740847139462</v>
      </c>
      <c r="AL38">
        <f t="shared" si="24"/>
        <v>4.5859997270000001E-2</v>
      </c>
      <c r="AM38">
        <f t="shared" si="24"/>
        <v>0.49457740847139464</v>
      </c>
      <c r="AO38">
        <f t="shared" si="25"/>
        <v>7.9729440037709903E-14</v>
      </c>
    </row>
    <row r="39" spans="1:41" x14ac:dyDescent="0.45">
      <c r="A39">
        <v>400</v>
      </c>
      <c r="B39">
        <v>406.35062606305314</v>
      </c>
      <c r="C39">
        <v>430.69794356898285</v>
      </c>
      <c r="D39" s="18">
        <f t="shared" si="22"/>
        <v>1.3453131250000001</v>
      </c>
      <c r="E39" s="4">
        <f t="shared" si="0"/>
        <v>45.226824680817828</v>
      </c>
      <c r="F39" s="4">
        <f t="shared" si="1"/>
        <v>47.936681119227799</v>
      </c>
      <c r="G39" s="1">
        <v>0.63435556443049224</v>
      </c>
      <c r="H39" s="1">
        <v>0.01</v>
      </c>
      <c r="I39" s="1"/>
      <c r="J39" s="4">
        <f t="shared" si="26"/>
        <v>0.27930668357328969</v>
      </c>
      <c r="K39" s="1">
        <f t="shared" si="23"/>
        <v>0.62754605391733354</v>
      </c>
      <c r="L39" s="1">
        <f t="shared" si="27"/>
        <v>0.66893447776760173</v>
      </c>
      <c r="M39" s="1">
        <f t="shared" si="28"/>
        <v>2.1678264132548981E-2</v>
      </c>
      <c r="N39" s="1">
        <f t="shared" si="2"/>
        <v>6.1793803400641591E-3</v>
      </c>
      <c r="O39" s="1">
        <f t="shared" si="3"/>
        <v>0.53390035747748987</v>
      </c>
      <c r="P39" s="1">
        <f t="shared" si="4"/>
        <v>0.37920208571077996</v>
      </c>
      <c r="Q39" s="1">
        <f t="shared" si="5"/>
        <v>1.2727841782390212</v>
      </c>
      <c r="R39" s="1">
        <f t="shared" si="6"/>
        <v>0.95756342305871633</v>
      </c>
      <c r="S39" s="1">
        <f t="shared" si="7"/>
        <v>0.57375734986287252</v>
      </c>
      <c r="T39" s="1">
        <f t="shared" si="8"/>
        <v>1.0171403275880206</v>
      </c>
      <c r="U39" s="1">
        <f t="shared" si="9"/>
        <v>0.76862831792714403</v>
      </c>
      <c r="V39" s="1">
        <f t="shared" si="10"/>
        <v>1.2612650360330737</v>
      </c>
      <c r="W39" s="1">
        <f t="shared" si="11"/>
        <v>-0.19406909061493136</v>
      </c>
      <c r="X39" s="1">
        <f t="shared" si="12"/>
        <v>-2.1484262491611008</v>
      </c>
      <c r="Y39" s="1">
        <f t="shared" si="13"/>
        <v>0.10031399161122725</v>
      </c>
      <c r="Z39" s="1">
        <f t="shared" si="14"/>
        <v>0.46805523033999719</v>
      </c>
      <c r="AA39" s="1">
        <f t="shared" si="15"/>
        <v>-0.5715121517677374</v>
      </c>
      <c r="AB39" s="1">
        <f t="shared" si="16"/>
        <v>-1.0879978150296483</v>
      </c>
      <c r="AC39" s="1">
        <f t="shared" si="17"/>
        <v>2.7593424360778877E-2</v>
      </c>
      <c r="AD39" s="1">
        <f t="shared" si="18"/>
        <v>0.51107165874107408</v>
      </c>
      <c r="AE39" s="1">
        <f t="shared" si="19"/>
        <v>4.7155302691525819E-2</v>
      </c>
      <c r="AF39" s="1">
        <f t="shared" si="20"/>
        <v>0.52927635686929586</v>
      </c>
      <c r="AG39" s="1">
        <f t="shared" si="21"/>
        <v>0.42356834043917835</v>
      </c>
      <c r="AI39">
        <v>400</v>
      </c>
      <c r="AJ39">
        <v>4.7155287265000005</v>
      </c>
      <c r="AK39">
        <v>52.92761484859399</v>
      </c>
      <c r="AL39">
        <f t="shared" si="24"/>
        <v>4.7155287265000005E-2</v>
      </c>
      <c r="AM39">
        <f t="shared" si="24"/>
        <v>0.52927614848593985</v>
      </c>
      <c r="AO39">
        <f t="shared" si="25"/>
        <v>4.3661600762813869E-14</v>
      </c>
    </row>
    <row r="40" spans="1:41" x14ac:dyDescent="0.45">
      <c r="AJ40">
        <v>4.7768831254999995</v>
      </c>
      <c r="AK40">
        <v>54.173580612894625</v>
      </c>
    </row>
    <row r="41" spans="1:41" x14ac:dyDescent="0.45">
      <c r="AJ41">
        <v>4.8249623775000003</v>
      </c>
      <c r="AK41">
        <v>54.870027471975732</v>
      </c>
    </row>
    <row r="42" spans="1:41" x14ac:dyDescent="0.45">
      <c r="AJ42">
        <v>4.9097070694999996</v>
      </c>
      <c r="AK42">
        <v>57.071187989310559</v>
      </c>
    </row>
    <row r="43" spans="1:41" x14ac:dyDescent="0.45">
      <c r="AJ43">
        <v>4.9938094619999998</v>
      </c>
      <c r="AK43">
        <v>59.010452120115595</v>
      </c>
    </row>
    <row r="44" spans="1:41" x14ac:dyDescent="0.45">
      <c r="AJ44">
        <v>5.0588262079999993</v>
      </c>
      <c r="AK44">
        <v>59.601741431613945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O44"/>
  <sheetViews>
    <sheetView zoomScale="70" zoomScaleNormal="70" workbookViewId="0">
      <selection activeCell="N41" sqref="N41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9" max="9" width="13.86328125" bestFit="1" customWidth="1"/>
    <col min="10" max="10" width="11.86328125" customWidth="1"/>
  </cols>
  <sheetData>
    <row r="1" spans="1:41" s="1" customFormat="1" x14ac:dyDescent="0.45">
      <c r="A1" s="5" t="s">
        <v>28</v>
      </c>
      <c r="B1" s="9">
        <v>0.55650000000000011</v>
      </c>
      <c r="C1" s="5" t="s">
        <v>29</v>
      </c>
      <c r="D1" s="16"/>
      <c r="AI1" s="9" t="s">
        <v>39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2" t="s">
        <v>82</v>
      </c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57.19161701266367</v>
      </c>
      <c r="C4">
        <v>1.0014015977761894</v>
      </c>
      <c r="D4">
        <v>1.4542410752352113</v>
      </c>
      <c r="E4" s="4">
        <f t="shared" ref="E4:E39" si="0">B4*B$1</f>
        <v>31.82713486754734</v>
      </c>
      <c r="F4" s="4">
        <f t="shared" ref="F4:F39" si="1">C4*B$1</f>
        <v>0.55727998916244947</v>
      </c>
      <c r="G4" s="1">
        <v>9.8324125696329645E-3</v>
      </c>
      <c r="H4" s="1">
        <v>0.01</v>
      </c>
      <c r="I4" s="1">
        <f>(1-G4)*C4</f>
        <v>0.99155540411896426</v>
      </c>
      <c r="J4" s="4">
        <f>F4*(1-G4)/(F4*(1-G4)+E4)</f>
        <v>1.704196184106584E-2</v>
      </c>
      <c r="K4" s="1">
        <f>(F4*(1-G4)+E4)*H4</f>
        <v>0.32378935449939539</v>
      </c>
      <c r="L4" s="1">
        <f>SQRT(1-1/D4^2)</f>
        <v>0.72604811897187671</v>
      </c>
      <c r="M4" s="1">
        <f>(D4-1)^2/(D4+1)^2</f>
        <v>3.4256135330952987E-2</v>
      </c>
      <c r="N4" s="1">
        <f t="shared" ref="N4:N39" si="2">M4*EXP(-2*K4)</f>
        <v>1.7926623844298741E-2</v>
      </c>
      <c r="O4" s="1">
        <f t="shared" ref="O4:O39" si="3">EXP(-K4)</f>
        <v>0.72340260783619648</v>
      </c>
      <c r="P4" s="1">
        <f t="shared" ref="P4:P39" si="4">J4/(1-J4)*(1-M4)/(1-M4*N4)</f>
        <v>1.675380084552034E-2</v>
      </c>
      <c r="Q4" s="1">
        <f t="shared" ref="Q4:Q39" si="5">4/(1+L4)^2*(1-J4)/(1-J4*L4)</f>
        <v>1.3362765367655041</v>
      </c>
      <c r="R4" s="1">
        <f t="shared" ref="R4:R39" si="6">(1-M4)/(1+M4)</f>
        <v>0.93375695988500707</v>
      </c>
      <c r="S4" s="1">
        <f t="shared" ref="S4:S39" si="7">R4/(1+L4)</f>
        <v>0.54097968047449385</v>
      </c>
      <c r="T4" s="1">
        <f t="shared" ref="T4:T39" si="8">2*S4/SQRT(Q4)</f>
        <v>0.93597182858410288</v>
      </c>
      <c r="U4" s="1">
        <f t="shared" ref="U4:U39" si="9">SINH(SQRT(Q4)*K4)</f>
        <v>0.38309297450075708</v>
      </c>
      <c r="V4" s="1">
        <f t="shared" ref="V4:V39" si="10">COSH(SQRT(Q4)*K4)</f>
        <v>1.0708689121978645</v>
      </c>
      <c r="W4" s="1">
        <f t="shared" ref="W4:W39" si="11">(1-2*S4)-(1+2*S4)*M4</f>
        <v>-0.15327924257120062</v>
      </c>
      <c r="X4" s="1">
        <f t="shared" ref="X4:X39" si="12">(1-2*S4)*N4-(1+2*S4)</f>
        <v>-2.0834286155832391</v>
      </c>
      <c r="Y4" s="1">
        <f t="shared" ref="Y4:Y39" si="13">R4*(1-L4^2)*P4/2</f>
        <v>3.6986598292059682E-3</v>
      </c>
      <c r="Z4" s="1">
        <f t="shared" ref="Z4:Z39" si="14">Y4*Q4/(Q4-1)</f>
        <v>1.4697523635708046E-2</v>
      </c>
      <c r="AA4" s="1">
        <f t="shared" ref="AA4:AA39" si="15">(W4*(T4*U4+V4)*O4+X4)/((1+T4^2)*U4+2*T4*V4)</f>
        <v>-0.8232378190403622</v>
      </c>
      <c r="AB4" s="1">
        <f t="shared" ref="AB4:AB39" si="16">(W4*O4+X4*(T4*U4+V4))/((1+T4^2)*U4+2*T4*V4)</f>
        <v>-1.1342850774678466</v>
      </c>
      <c r="AC4" s="1">
        <f t="shared" ref="AC4:AC39" si="17">M4+(1-M4)^2*N4/(1-M4*N4)</f>
        <v>5.0985875736185307E-2</v>
      </c>
      <c r="AD4" s="1">
        <f t="shared" ref="AD4:AD39" si="18">(1-M4)^2/(1-M4*N4)*O4</f>
        <v>0.67510413241680167</v>
      </c>
      <c r="AE4" s="1">
        <f t="shared" ref="AE4:AE39" si="19">AC4+Z4*(1+AB4/SQRT(Q4)+N4)</f>
        <v>5.1525117994277794E-2</v>
      </c>
      <c r="AF4" s="1">
        <f t="shared" ref="AF4:AF39" si="20">AD4+Z4*(AA4/SQRT(Q4)+(1+M4)*O4)</f>
        <v>0.67563360039785691</v>
      </c>
      <c r="AG4" s="1">
        <f t="shared" ref="AG4:AG39" si="21">1-AE4-AF4</f>
        <v>0.27284128160786525</v>
      </c>
      <c r="AI4">
        <v>750</v>
      </c>
      <c r="AJ4">
        <v>5.2243406770000007</v>
      </c>
      <c r="AK4">
        <v>67.566328062657476</v>
      </c>
      <c r="AL4">
        <f>AJ4/100</f>
        <v>5.2243406770000007E-2</v>
      </c>
      <c r="AM4">
        <f>AK4/100</f>
        <v>0.67566328062657477</v>
      </c>
      <c r="AO4">
        <f>(AJ4/100-AE4)^2+(AK4/100-AF4)^2</f>
        <v>5.1681968130525998E-7</v>
      </c>
    </row>
    <row r="5" spans="1:41" x14ac:dyDescent="0.45">
      <c r="A5">
        <v>740</v>
      </c>
      <c r="B5">
        <v>59.447268194459866</v>
      </c>
      <c r="C5">
        <v>1.001884068186101</v>
      </c>
      <c r="D5">
        <v>1.4544398070155062</v>
      </c>
      <c r="E5" s="4">
        <f t="shared" si="0"/>
        <v>33.082404750216924</v>
      </c>
      <c r="F5" s="4">
        <f t="shared" si="1"/>
        <v>0.55754848394556533</v>
      </c>
      <c r="G5" s="1">
        <v>-0.14879127020715721</v>
      </c>
      <c r="H5" s="1">
        <v>0.01</v>
      </c>
      <c r="I5" s="1">
        <f t="shared" ref="I5:I39" si="22">(1-G5)*C5</f>
        <v>1.150955671291825</v>
      </c>
      <c r="J5" s="4">
        <f>F5*(1-G5)/(F5*(1-G5)+E5)</f>
        <v>1.8993224518290063E-2</v>
      </c>
      <c r="K5" s="1">
        <f t="shared" ref="K5:K39" si="23">(F5*(1-G5)+E5)*H5</f>
        <v>0.33722911581290826</v>
      </c>
      <c r="L5" s="1">
        <f>SQRT(1-1/D5^2)</f>
        <v>0.72613709583070363</v>
      </c>
      <c r="M5" s="1">
        <f>(D5-1)^2/(D5+1)^2</f>
        <v>3.4280564252619661E-2</v>
      </c>
      <c r="N5" s="1">
        <f t="shared" si="2"/>
        <v>1.7463628070219967E-2</v>
      </c>
      <c r="O5" s="1">
        <f t="shared" si="3"/>
        <v>0.71374529083507765</v>
      </c>
      <c r="P5" s="1">
        <f t="shared" si="4"/>
        <v>1.8708447131959911E-2</v>
      </c>
      <c r="Q5" s="1">
        <f t="shared" si="5"/>
        <v>1.335404288114503</v>
      </c>
      <c r="R5" s="1">
        <f t="shared" si="6"/>
        <v>0.93371128601378861</v>
      </c>
      <c r="S5" s="1">
        <f t="shared" si="7"/>
        <v>0.54092533453401048</v>
      </c>
      <c r="T5" s="1">
        <f t="shared" si="8"/>
        <v>0.93618339705473363</v>
      </c>
      <c r="U5" s="1">
        <f t="shared" si="9"/>
        <v>0.39963987825474367</v>
      </c>
      <c r="V5" s="1">
        <f t="shared" si="10"/>
        <v>1.0768992674765203</v>
      </c>
      <c r="W5" s="1">
        <f t="shared" si="11"/>
        <v>-0.1532176846933665</v>
      </c>
      <c r="X5" s="1">
        <f t="shared" si="12"/>
        <v>-2.0832800787099233</v>
      </c>
      <c r="Y5" s="1">
        <f t="shared" si="13"/>
        <v>4.1288475612884529E-3</v>
      </c>
      <c r="Z5" s="1">
        <f t="shared" si="14"/>
        <v>1.6438909500266746E-2</v>
      </c>
      <c r="AA5" s="1">
        <f t="shared" si="15"/>
        <v>-0.81047000664314073</v>
      </c>
      <c r="AB5" s="1">
        <f t="shared" si="16"/>
        <v>-1.1323167621898396</v>
      </c>
      <c r="AC5" s="1">
        <f t="shared" si="17"/>
        <v>5.0577144941092632E-2</v>
      </c>
      <c r="AD5" s="1">
        <f t="shared" si="18"/>
        <v>0.66604760914178929</v>
      </c>
      <c r="AE5" s="1">
        <f t="shared" si="19"/>
        <v>5.1195399413742217E-2</v>
      </c>
      <c r="AF5" s="1">
        <f t="shared" si="20"/>
        <v>0.66665370721079908</v>
      </c>
      <c r="AG5" s="1">
        <f t="shared" si="21"/>
        <v>0.28215089337545873</v>
      </c>
      <c r="AI5">
        <v>740</v>
      </c>
      <c r="AJ5">
        <v>5.1460537909999999</v>
      </c>
      <c r="AK5">
        <v>66.666892811252069</v>
      </c>
      <c r="AL5">
        <f t="shared" ref="AL5:AM39" si="24">AJ5/100</f>
        <v>5.146053791E-2</v>
      </c>
      <c r="AM5">
        <f t="shared" si="24"/>
        <v>0.66666892811252065</v>
      </c>
      <c r="AO5">
        <f t="shared" ref="AO5:AO39" si="25">(AJ5/100-AE5)^2+(AK5/100-AF5)^2</f>
        <v>7.053009804705605E-8</v>
      </c>
    </row>
    <row r="6" spans="1:41" x14ac:dyDescent="0.45">
      <c r="A6">
        <v>730</v>
      </c>
      <c r="B6">
        <v>62.745037144332564</v>
      </c>
      <c r="C6">
        <v>1.0008161414346592</v>
      </c>
      <c r="D6">
        <v>1.4546442795181032</v>
      </c>
      <c r="E6" s="4">
        <f t="shared" si="0"/>
        <v>34.917613170821078</v>
      </c>
      <c r="F6" s="4">
        <f t="shared" si="1"/>
        <v>0.55695418270838792</v>
      </c>
      <c r="G6" s="1">
        <v>0.19897980784307379</v>
      </c>
      <c r="H6" s="1">
        <v>0.01</v>
      </c>
      <c r="I6" s="1">
        <f t="shared" si="22"/>
        <v>0.80167393792574415</v>
      </c>
      <c r="J6" s="4">
        <f t="shared" ref="J6:J39" si="26">F6*(1-G6)/(F6*(1-G6)+E6)</f>
        <v>1.2615506361737808E-2</v>
      </c>
      <c r="K6" s="1">
        <f t="shared" si="23"/>
        <v>0.35363744717276752</v>
      </c>
      <c r="L6" s="1">
        <f t="shared" ref="L6:L39" si="27">SQRT(1-1/D6^2)</f>
        <v>0.72622859351336366</v>
      </c>
      <c r="M6" s="1">
        <f t="shared" ref="M6:M39" si="28">(D6-1)^2/(D6+1)^2</f>
        <v>3.4305703804663863E-2</v>
      </c>
      <c r="N6" s="1">
        <f t="shared" si="2"/>
        <v>1.691222507577498E-2</v>
      </c>
      <c r="O6" s="1">
        <f t="shared" si="3"/>
        <v>0.70212948024356814</v>
      </c>
      <c r="P6" s="1">
        <f t="shared" si="4"/>
        <v>1.2345540122806998E-2</v>
      </c>
      <c r="Q6" s="1">
        <f t="shared" si="5"/>
        <v>1.3376636155976653</v>
      </c>
      <c r="R6" s="1">
        <f t="shared" si="6"/>
        <v>0.93366428575522431</v>
      </c>
      <c r="S6" s="1">
        <f t="shared" si="7"/>
        <v>0.54086943598527315</v>
      </c>
      <c r="T6" s="1">
        <f t="shared" si="8"/>
        <v>0.93529578899598886</v>
      </c>
      <c r="U6" s="1">
        <f t="shared" si="9"/>
        <v>0.42050732183634443</v>
      </c>
      <c r="V6" s="1">
        <f t="shared" si="10"/>
        <v>1.0848163013699486</v>
      </c>
      <c r="W6" s="1">
        <f t="shared" si="11"/>
        <v>-0.15315438911102291</v>
      </c>
      <c r="X6" s="1">
        <f t="shared" si="12"/>
        <v>-2.0831212581707521</v>
      </c>
      <c r="Y6" s="1">
        <f t="shared" si="13"/>
        <v>2.7236872599412185E-3</v>
      </c>
      <c r="Z6" s="1">
        <f t="shared" si="14"/>
        <v>1.078996130939806E-2</v>
      </c>
      <c r="AA6" s="1">
        <f t="shared" si="15"/>
        <v>-0.79573546885130575</v>
      </c>
      <c r="AB6" s="1">
        <f t="shared" si="16"/>
        <v>-1.1309696320634179</v>
      </c>
      <c r="AC6" s="1">
        <f t="shared" si="17"/>
        <v>5.0086616855258601E-2</v>
      </c>
      <c r="AD6" s="1">
        <f t="shared" si="18"/>
        <v>0.65516182692331459</v>
      </c>
      <c r="AE6" s="1">
        <f t="shared" si="19"/>
        <v>5.0507969292531894E-2</v>
      </c>
      <c r="AF6" s="1">
        <f t="shared" si="20"/>
        <v>0.65557406516648931</v>
      </c>
      <c r="AG6" s="1">
        <f t="shared" si="21"/>
        <v>0.29391796554097882</v>
      </c>
      <c r="AI6">
        <v>730</v>
      </c>
      <c r="AJ6">
        <v>5.0942697525000007</v>
      </c>
      <c r="AK6">
        <v>65.621219922218884</v>
      </c>
      <c r="AL6">
        <f t="shared" si="24"/>
        <v>5.0942697525000004E-2</v>
      </c>
      <c r="AM6">
        <f t="shared" si="24"/>
        <v>0.65621219922218887</v>
      </c>
      <c r="AO6">
        <f t="shared" si="25"/>
        <v>5.9620370914842665E-7</v>
      </c>
    </row>
    <row r="7" spans="1:41" x14ac:dyDescent="0.45">
      <c r="A7">
        <v>720</v>
      </c>
      <c r="B7">
        <v>69.368521851614972</v>
      </c>
      <c r="C7">
        <v>1.0024937185064278</v>
      </c>
      <c r="D7">
        <v>1.454854862140748</v>
      </c>
      <c r="E7" s="4">
        <f t="shared" si="0"/>
        <v>38.603582410423741</v>
      </c>
      <c r="F7" s="4">
        <f t="shared" si="1"/>
        <v>0.5578877543488272</v>
      </c>
      <c r="G7" s="1">
        <v>-0.32666468616557665</v>
      </c>
      <c r="H7" s="1">
        <v>0.01</v>
      </c>
      <c r="I7" s="1">
        <f t="shared" si="22"/>
        <v>1.3299730144452919</v>
      </c>
      <c r="J7" s="4">
        <f t="shared" si="26"/>
        <v>1.8811899984079616E-2</v>
      </c>
      <c r="K7" s="1">
        <f t="shared" si="23"/>
        <v>0.39343712392962543</v>
      </c>
      <c r="L7" s="1">
        <f t="shared" si="27"/>
        <v>0.72632277299980241</v>
      </c>
      <c r="M7" s="1">
        <f t="shared" si="28"/>
        <v>3.4331599837576228E-2</v>
      </c>
      <c r="N7" s="1">
        <f t="shared" si="2"/>
        <v>1.5629997121369022E-2</v>
      </c>
      <c r="O7" s="1">
        <f t="shared" si="3"/>
        <v>0.67473374084932769</v>
      </c>
      <c r="P7" s="1">
        <f t="shared" si="4"/>
        <v>1.8524287598170149E-2</v>
      </c>
      <c r="Q7" s="1">
        <f t="shared" si="5"/>
        <v>1.3351902880864241</v>
      </c>
      <c r="R7" s="1">
        <f t="shared" si="6"/>
        <v>0.93361587358837839</v>
      </c>
      <c r="S7" s="1">
        <f t="shared" si="7"/>
        <v>0.54081188534983493</v>
      </c>
      <c r="T7" s="1">
        <f t="shared" si="8"/>
        <v>0.93606205522916819</v>
      </c>
      <c r="U7" s="1">
        <f t="shared" si="9"/>
        <v>0.47044085097694471</v>
      </c>
      <c r="V7" s="1">
        <f t="shared" si="10"/>
        <v>1.1051310303615187</v>
      </c>
      <c r="W7" s="1">
        <f t="shared" si="11"/>
        <v>-0.15308924500771748</v>
      </c>
      <c r="X7" s="1">
        <f t="shared" si="12"/>
        <v>-2.0828995500007408</v>
      </c>
      <c r="Y7" s="1">
        <f t="shared" si="13"/>
        <v>4.085454770174083E-3</v>
      </c>
      <c r="Z7" s="1">
        <f t="shared" si="14"/>
        <v>1.6273918802045751E-2</v>
      </c>
      <c r="AA7" s="1">
        <f t="shared" si="15"/>
        <v>-0.75977387218504511</v>
      </c>
      <c r="AB7" s="1">
        <f t="shared" si="16"/>
        <v>-1.1256311522346132</v>
      </c>
      <c r="AC7" s="1">
        <f t="shared" si="17"/>
        <v>4.8914639078293493E-2</v>
      </c>
      <c r="AD7" s="1">
        <f t="shared" si="18"/>
        <v>0.62953745566524144</v>
      </c>
      <c r="AE7" s="1">
        <f t="shared" si="19"/>
        <v>4.9589729125910476E-2</v>
      </c>
      <c r="AF7" s="1">
        <f t="shared" si="20"/>
        <v>0.63019447720606292</v>
      </c>
      <c r="AG7" s="1">
        <f t="shared" si="21"/>
        <v>0.32021579366802666</v>
      </c>
      <c r="AI7">
        <v>720</v>
      </c>
      <c r="AJ7">
        <v>4.9853308199999997</v>
      </c>
      <c r="AK7">
        <v>63.022366849045312</v>
      </c>
      <c r="AL7">
        <f t="shared" si="24"/>
        <v>4.9853308199999995E-2</v>
      </c>
      <c r="AM7">
        <f t="shared" si="24"/>
        <v>0.63022366849045308</v>
      </c>
      <c r="AO7">
        <f t="shared" si="25"/>
        <v>7.0326059382235535E-8</v>
      </c>
    </row>
    <row r="8" spans="1:41" x14ac:dyDescent="0.45">
      <c r="A8">
        <v>710</v>
      </c>
      <c r="B8">
        <v>90.396195971580156</v>
      </c>
      <c r="C8">
        <v>1.4852605184784884</v>
      </c>
      <c r="D8">
        <v>1.4550719513996482</v>
      </c>
      <c r="E8" s="4">
        <f t="shared" si="0"/>
        <v>50.305483058184365</v>
      </c>
      <c r="F8" s="4">
        <f t="shared" si="1"/>
        <v>0.82654747853327892</v>
      </c>
      <c r="G8" s="1">
        <v>-0.15483707208896155</v>
      </c>
      <c r="H8" s="1">
        <v>0.01</v>
      </c>
      <c r="I8" s="1">
        <f t="shared" si="22"/>
        <v>1.7152339084490305</v>
      </c>
      <c r="J8" s="4">
        <f t="shared" si="26"/>
        <v>1.8621292826341337E-2</v>
      </c>
      <c r="K8" s="1">
        <f t="shared" si="23"/>
        <v>0.51260010728236249</v>
      </c>
      <c r="L8" s="1">
        <f t="shared" si="27"/>
        <v>0.72641980689346763</v>
      </c>
      <c r="M8" s="1">
        <f t="shared" si="28"/>
        <v>3.4358301587412848E-2</v>
      </c>
      <c r="N8" s="1">
        <f t="shared" si="2"/>
        <v>1.2325169241471517E-2</v>
      </c>
      <c r="O8" s="1">
        <f t="shared" si="3"/>
        <v>0.5989362539692018</v>
      </c>
      <c r="P8" s="1">
        <f t="shared" si="4"/>
        <v>1.8330451419245813E-2</v>
      </c>
      <c r="Q8" s="1">
        <f t="shared" si="5"/>
        <v>1.3351145988402182</v>
      </c>
      <c r="R8" s="1">
        <f t="shared" si="6"/>
        <v>0.93356595768664741</v>
      </c>
      <c r="S8" s="1">
        <f t="shared" si="7"/>
        <v>0.54075257591403147</v>
      </c>
      <c r="T8" s="1">
        <f t="shared" si="8"/>
        <v>0.9359859296869677</v>
      </c>
      <c r="U8" s="1">
        <f t="shared" si="9"/>
        <v>0.62753821729307613</v>
      </c>
      <c r="V8" s="1">
        <f t="shared" si="10"/>
        <v>1.180594856063405</v>
      </c>
      <c r="W8" s="1">
        <f t="shared" si="11"/>
        <v>-0.15302213359032513</v>
      </c>
      <c r="X8" s="1">
        <f t="shared" si="12"/>
        <v>-2.0825097166183957</v>
      </c>
      <c r="Y8" s="1">
        <f t="shared" si="13"/>
        <v>4.0412827142282002E-3</v>
      </c>
      <c r="Z8" s="1">
        <f t="shared" si="14"/>
        <v>1.6100687849708657E-2</v>
      </c>
      <c r="AA8" s="1">
        <f t="shared" si="15"/>
        <v>-0.66262627606658642</v>
      </c>
      <c r="AB8" s="1">
        <f t="shared" si="16"/>
        <v>-1.1139837487382791</v>
      </c>
      <c r="AC8" s="1">
        <f t="shared" si="17"/>
        <v>4.5855945768707239E-2</v>
      </c>
      <c r="AD8" s="1">
        <f t="shared" si="18"/>
        <v>0.55872303256040989</v>
      </c>
      <c r="AE8" s="1">
        <f t="shared" si="19"/>
        <v>4.6632493521076172E-2</v>
      </c>
      <c r="AF8" s="1">
        <f t="shared" si="20"/>
        <v>0.55946441179637851</v>
      </c>
      <c r="AG8" s="1">
        <f t="shared" si="21"/>
        <v>0.39390309468254536</v>
      </c>
      <c r="AI8">
        <v>710</v>
      </c>
      <c r="AJ8">
        <v>4.7454321385</v>
      </c>
      <c r="AK8">
        <v>55.916736068326244</v>
      </c>
      <c r="AL8">
        <f t="shared" si="24"/>
        <v>4.7454321384999998E-2</v>
      </c>
      <c r="AM8">
        <f t="shared" si="24"/>
        <v>0.55916736068326245</v>
      </c>
      <c r="AO8">
        <f t="shared" si="25"/>
        <v>7.6364040172509091E-7</v>
      </c>
    </row>
    <row r="9" spans="1:41" x14ac:dyDescent="0.45">
      <c r="A9">
        <v>700</v>
      </c>
      <c r="B9">
        <v>146.24240962721078</v>
      </c>
      <c r="C9">
        <v>1.4779228566368963</v>
      </c>
      <c r="D9">
        <v>1.4552959733754816</v>
      </c>
      <c r="E9" s="4">
        <f t="shared" si="0"/>
        <v>81.383900957542807</v>
      </c>
      <c r="F9" s="4">
        <f t="shared" si="1"/>
        <v>0.82246406971843289</v>
      </c>
      <c r="G9" s="1">
        <v>-2.6107556611431133</v>
      </c>
      <c r="H9" s="1">
        <v>0.01</v>
      </c>
      <c r="I9" s="1">
        <f>(1-G9)*C9</f>
        <v>5.3364183213344747</v>
      </c>
      <c r="J9" s="4">
        <f t="shared" si="26"/>
        <v>3.5205565272915088E-2</v>
      </c>
      <c r="K9" s="1">
        <f t="shared" si="23"/>
        <v>0.8435361775336544</v>
      </c>
      <c r="L9" s="1">
        <f t="shared" si="27"/>
        <v>0.72651988045084837</v>
      </c>
      <c r="M9" s="1">
        <f t="shared" si="28"/>
        <v>3.438586198306548E-2</v>
      </c>
      <c r="N9" s="1">
        <f t="shared" si="2"/>
        <v>6.3634656086757535E-3</v>
      </c>
      <c r="O9" s="1">
        <f t="shared" si="3"/>
        <v>0.43018661436956035</v>
      </c>
      <c r="P9" s="1">
        <f t="shared" si="4"/>
        <v>3.5243188106310878E-2</v>
      </c>
      <c r="Q9" s="1">
        <f t="shared" si="5"/>
        <v>1.3286308418883639</v>
      </c>
      <c r="R9" s="1">
        <f t="shared" si="6"/>
        <v>0.93351443934637146</v>
      </c>
      <c r="S9" s="1">
        <f t="shared" si="7"/>
        <v>0.54069139308294656</v>
      </c>
      <c r="T9" s="1">
        <f t="shared" si="8"/>
        <v>0.93816081025652398</v>
      </c>
      <c r="U9" s="1">
        <f t="shared" si="9"/>
        <v>1.1329222024010035</v>
      </c>
      <c r="V9" s="1">
        <f t="shared" si="10"/>
        <v>1.5111296161127743</v>
      </c>
      <c r="W9" s="1">
        <f t="shared" si="11"/>
        <v>-0.15295292738492181</v>
      </c>
      <c r="X9" s="1">
        <f t="shared" si="12"/>
        <v>-2.081900662726798</v>
      </c>
      <c r="Y9" s="1">
        <f t="shared" si="13"/>
        <v>7.7671837002125099E-3</v>
      </c>
      <c r="Z9" s="1">
        <f t="shared" si="14"/>
        <v>3.140216468854904E-2</v>
      </c>
      <c r="AA9" s="1">
        <f t="shared" si="15"/>
        <v>-0.45338827607242632</v>
      </c>
      <c r="AB9" s="1">
        <f t="shared" si="16"/>
        <v>-1.0924738134672964</v>
      </c>
      <c r="AC9" s="1">
        <f t="shared" si="17"/>
        <v>4.0320523756284435E-2</v>
      </c>
      <c r="AD9" s="1">
        <f t="shared" si="18"/>
        <v>0.40119837406975484</v>
      </c>
      <c r="AE9" s="1">
        <f t="shared" si="19"/>
        <v>4.2160080181504529E-2</v>
      </c>
      <c r="AF9" s="1">
        <f t="shared" si="20"/>
        <v>0.40281994872936788</v>
      </c>
      <c r="AG9" s="1">
        <f t="shared" si="21"/>
        <v>0.5550199710891276</v>
      </c>
      <c r="AI9">
        <v>700</v>
      </c>
      <c r="AJ9">
        <v>4.3125553129999998</v>
      </c>
      <c r="AK9">
        <v>40.257835625628744</v>
      </c>
      <c r="AL9">
        <f t="shared" si="24"/>
        <v>4.3125553130000001E-2</v>
      </c>
      <c r="AM9">
        <f t="shared" si="24"/>
        <v>0.40257835625628746</v>
      </c>
      <c r="AO9">
        <f t="shared" si="25"/>
        <v>9.9050493732565357E-7</v>
      </c>
    </row>
    <row r="10" spans="1:41" x14ac:dyDescent="0.45">
      <c r="A10">
        <v>690</v>
      </c>
      <c r="B10">
        <v>319.73122034343982</v>
      </c>
      <c r="C10">
        <v>2.4529968180644994</v>
      </c>
      <c r="D10">
        <v>1.4555273864222924</v>
      </c>
      <c r="E10" s="4">
        <f t="shared" si="0"/>
        <v>177.9304241211243</v>
      </c>
      <c r="F10" s="4">
        <f t="shared" si="1"/>
        <v>1.3650927292528943</v>
      </c>
      <c r="G10" s="1">
        <v>-4.503739288396825</v>
      </c>
      <c r="H10" s="1">
        <v>0.01</v>
      </c>
      <c r="I10" s="1">
        <f t="shared" si="22"/>
        <v>13.500654961893984</v>
      </c>
      <c r="J10" s="4">
        <f t="shared" si="26"/>
        <v>4.0514296387533753E-2</v>
      </c>
      <c r="K10" s="1">
        <f t="shared" si="23"/>
        <v>1.8544353860741831</v>
      </c>
      <c r="L10" s="1">
        <f t="shared" si="27"/>
        <v>0.72662319271936138</v>
      </c>
      <c r="M10" s="1">
        <f t="shared" si="28"/>
        <v>3.4414337986788474E-2</v>
      </c>
      <c r="N10" s="1">
        <f t="shared" si="2"/>
        <v>8.4332953266069157E-4</v>
      </c>
      <c r="O10" s="1">
        <f t="shared" si="3"/>
        <v>0.15654130312754769</v>
      </c>
      <c r="P10" s="1">
        <f>J10/(1-J10)*(1-M10)/(1-M10*N10)</f>
        <v>4.0773050551869201E-2</v>
      </c>
      <c r="Q10" s="1">
        <f t="shared" si="5"/>
        <v>1.3264178452872031</v>
      </c>
      <c r="R10" s="1">
        <f t="shared" si="6"/>
        <v>0.93346121235371349</v>
      </c>
      <c r="S10" s="1">
        <f t="shared" si="7"/>
        <v>0.54062821366574487</v>
      </c>
      <c r="T10" s="1">
        <f t="shared" si="8"/>
        <v>0.93883338337078748</v>
      </c>
      <c r="U10" s="1">
        <f t="shared" si="9"/>
        <v>4.1726488601671177</v>
      </c>
      <c r="V10" s="1">
        <f t="shared" si="10"/>
        <v>4.2908039468442221</v>
      </c>
      <c r="W10" s="1">
        <f t="shared" si="11"/>
        <v>-0.15288148945885149</v>
      </c>
      <c r="X10" s="1">
        <f t="shared" si="12"/>
        <v>-2.0813249532763769</v>
      </c>
      <c r="Y10" s="1">
        <f t="shared" si="13"/>
        <v>8.9825309859751633E-3</v>
      </c>
      <c r="Z10" s="1">
        <f t="shared" si="14"/>
        <v>3.6501035613293452E-2</v>
      </c>
      <c r="AA10" s="1">
        <f t="shared" si="15"/>
        <v>-0.14319130937179045</v>
      </c>
      <c r="AB10" s="1">
        <f t="shared" si="16"/>
        <v>-1.0754856786239395</v>
      </c>
      <c r="AC10" s="1">
        <f t="shared" si="17"/>
        <v>3.5200643879484295E-2</v>
      </c>
      <c r="AD10" s="1">
        <f t="shared" si="18"/>
        <v>0.1459564077059281</v>
      </c>
      <c r="AE10" s="1">
        <f t="shared" si="19"/>
        <v>3.7646964169648391E-2</v>
      </c>
      <c r="AF10" s="1">
        <f t="shared" si="20"/>
        <v>0.1473287886583044</v>
      </c>
      <c r="AG10" s="1">
        <f t="shared" si="21"/>
        <v>0.81502424717204724</v>
      </c>
      <c r="AI10">
        <v>690</v>
      </c>
      <c r="AJ10">
        <v>3.8509188889999999</v>
      </c>
      <c r="AK10">
        <v>14.734239442183799</v>
      </c>
      <c r="AL10">
        <f t="shared" si="24"/>
        <v>3.8509188889999997E-2</v>
      </c>
      <c r="AM10">
        <f t="shared" si="24"/>
        <v>0.147342394421838</v>
      </c>
      <c r="AO10">
        <f t="shared" si="25"/>
        <v>7.4361658518673814E-7</v>
      </c>
    </row>
    <row r="11" spans="1:41" x14ac:dyDescent="0.45">
      <c r="A11">
        <v>680</v>
      </c>
      <c r="B11">
        <v>486.73249957097619</v>
      </c>
      <c r="C11">
        <v>2.1618915179581419</v>
      </c>
      <c r="D11">
        <v>1.4557666841722918</v>
      </c>
      <c r="E11" s="4">
        <f t="shared" si="0"/>
        <v>270.86663601124832</v>
      </c>
      <c r="F11" s="4">
        <f t="shared" si="1"/>
        <v>1.2030926297437061</v>
      </c>
      <c r="G11" s="1">
        <v>-6.8996106656020606</v>
      </c>
      <c r="H11" s="1">
        <v>0.01</v>
      </c>
      <c r="I11" s="1">
        <f t="shared" si="22"/>
        <v>17.078101293136768</v>
      </c>
      <c r="J11" s="4">
        <f t="shared" si="26"/>
        <v>3.3897860155870443E-2</v>
      </c>
      <c r="K11" s="1">
        <f t="shared" si="23"/>
        <v>2.8037059938087898</v>
      </c>
      <c r="L11" s="1">
        <f t="shared" si="27"/>
        <v>0.72672995779687921</v>
      </c>
      <c r="M11" s="1">
        <f t="shared" si="28"/>
        <v>3.4443790972190934E-2</v>
      </c>
      <c r="N11" s="1">
        <f t="shared" si="2"/>
        <v>1.2642788158557676E-4</v>
      </c>
      <c r="O11" s="1">
        <f t="shared" si="3"/>
        <v>6.0585117988788142E-2</v>
      </c>
      <c r="P11" s="1">
        <f t="shared" si="4"/>
        <v>3.3878852479608257E-2</v>
      </c>
      <c r="Q11" s="1">
        <f t="shared" si="5"/>
        <v>1.3288220867286595</v>
      </c>
      <c r="R11" s="1">
        <f t="shared" si="6"/>
        <v>0.93340616228201256</v>
      </c>
      <c r="S11" s="1">
        <f t="shared" si="7"/>
        <v>0.54056290508386029</v>
      </c>
      <c r="T11" s="1">
        <f t="shared" si="8"/>
        <v>0.93787037231660664</v>
      </c>
      <c r="U11" s="1">
        <f t="shared" si="9"/>
        <v>12.644878512079778</v>
      </c>
      <c r="V11" s="1">
        <f t="shared" si="10"/>
        <v>12.684358579969935</v>
      </c>
      <c r="W11" s="1">
        <f t="shared" si="11"/>
        <v>-0.15280767255996908</v>
      </c>
      <c r="X11" s="1">
        <f t="shared" si="12"/>
        <v>-2.081136066732042</v>
      </c>
      <c r="Y11" s="1">
        <f t="shared" si="13"/>
        <v>7.4608070342583538E-3</v>
      </c>
      <c r="Z11" s="1">
        <f t="shared" si="14"/>
        <v>3.01503018564688E-2</v>
      </c>
      <c r="AA11" s="1">
        <f t="shared" si="15"/>
        <v>-4.8535805533235755E-2</v>
      </c>
      <c r="AB11" s="1">
        <f t="shared" si="16"/>
        <v>-1.0741794964406906</v>
      </c>
      <c r="AC11" s="1">
        <f t="shared" si="17"/>
        <v>3.4561660046847652E-2</v>
      </c>
      <c r="AD11" s="1">
        <f t="shared" si="18"/>
        <v>5.6483678329079384E-2</v>
      </c>
      <c r="AE11" s="1">
        <f t="shared" si="19"/>
        <v>3.6620381223084891E-2</v>
      </c>
      <c r="AF11" s="1">
        <f t="shared" si="20"/>
        <v>5.7103790719546778E-2</v>
      </c>
      <c r="AG11" s="1">
        <f t="shared" si="21"/>
        <v>0.90627582805736839</v>
      </c>
      <c r="AI11">
        <v>680</v>
      </c>
      <c r="AJ11">
        <v>3.7573844195000001</v>
      </c>
      <c r="AK11">
        <v>5.7125162416585358</v>
      </c>
      <c r="AL11">
        <f t="shared" si="24"/>
        <v>3.7573844195000004E-2</v>
      </c>
      <c r="AM11">
        <f t="shared" si="24"/>
        <v>5.7125162416585357E-2</v>
      </c>
      <c r="AO11">
        <f t="shared" si="25"/>
        <v>9.0954838824750844E-7</v>
      </c>
    </row>
    <row r="12" spans="1:41" x14ac:dyDescent="0.45">
      <c r="A12" s="20">
        <v>670</v>
      </c>
      <c r="B12">
        <v>464.96521058987724</v>
      </c>
      <c r="C12">
        <v>3.4000303242204382</v>
      </c>
      <c r="D12">
        <v>1.4560143988743226</v>
      </c>
      <c r="E12" s="26">
        <f t="shared" si="0"/>
        <v>258.75313969326675</v>
      </c>
      <c r="F12" s="26">
        <f t="shared" si="1"/>
        <v>1.8921168754286741</v>
      </c>
      <c r="G12" s="1">
        <v>-3.4997581302492047</v>
      </c>
      <c r="H12" s="27">
        <v>0.01</v>
      </c>
      <c r="I12" s="1">
        <f t="shared" si="22"/>
        <v>15.299314094504757</v>
      </c>
      <c r="J12" s="4">
        <f t="shared" si="26"/>
        <v>3.185601540017783E-2</v>
      </c>
      <c r="K12" s="1">
        <f t="shared" si="23"/>
        <v>2.6726720798685863</v>
      </c>
      <c r="L12" s="1">
        <f t="shared" si="27"/>
        <v>0.72684040622804824</v>
      </c>
      <c r="M12" s="1">
        <f t="shared" si="28"/>
        <v>3.4474287144512838E-2</v>
      </c>
      <c r="N12" s="1">
        <f t="shared" si="2"/>
        <v>1.6445300824787434E-4</v>
      </c>
      <c r="O12" s="1">
        <f t="shared" si="3"/>
        <v>6.9067424843001421E-2</v>
      </c>
      <c r="P12" s="1">
        <f t="shared" si="4"/>
        <v>3.1770043347409654E-2</v>
      </c>
      <c r="Q12" s="1">
        <f t="shared" si="5"/>
        <v>1.329442450974788</v>
      </c>
      <c r="R12" s="1">
        <f t="shared" si="6"/>
        <v>0.93334916571068538</v>
      </c>
      <c r="S12" s="1">
        <f t="shared" si="7"/>
        <v>0.54049532449232396</v>
      </c>
      <c r="T12" s="1">
        <f t="shared" si="8"/>
        <v>0.9375343010764966</v>
      </c>
      <c r="U12" s="1">
        <f t="shared" si="9"/>
        <v>10.874003035806785</v>
      </c>
      <c r="V12" s="1">
        <f t="shared" si="10"/>
        <v>10.919887454673477</v>
      </c>
      <c r="W12" s="1">
        <f t="shared" si="11"/>
        <v>-0.15273131816279079</v>
      </c>
      <c r="X12" s="1">
        <f t="shared" si="12"/>
        <v>-2.0810039681405135</v>
      </c>
      <c r="Y12" s="1">
        <f t="shared" si="13"/>
        <v>6.9935972061470177E-3</v>
      </c>
      <c r="Z12" s="1">
        <f t="shared" si="14"/>
        <v>2.8222182609921327E-2</v>
      </c>
      <c r="AA12" s="1">
        <f t="shared" si="15"/>
        <v>-5.631580760244758E-2</v>
      </c>
      <c r="AB12" s="1">
        <f t="shared" si="16"/>
        <v>-1.0743806719447293</v>
      </c>
      <c r="AC12" s="1">
        <f t="shared" si="17"/>
        <v>3.4627597670014609E-2</v>
      </c>
      <c r="AD12" s="1">
        <f t="shared" si="18"/>
        <v>6.438777441987914E-2</v>
      </c>
      <c r="AE12" s="1">
        <f t="shared" si="19"/>
        <v>3.6556948783015436E-2</v>
      </c>
      <c r="AF12" s="1">
        <f t="shared" si="20"/>
        <v>6.5025771803056617E-2</v>
      </c>
      <c r="AG12" s="1">
        <f t="shared" si="21"/>
        <v>0.89841727941392802</v>
      </c>
      <c r="AI12">
        <v>670</v>
      </c>
      <c r="AJ12">
        <v>3.7423329350000003</v>
      </c>
      <c r="AK12">
        <v>6.5152155284739059</v>
      </c>
      <c r="AL12">
        <f t="shared" si="24"/>
        <v>3.7423329350000006E-2</v>
      </c>
      <c r="AM12">
        <f t="shared" si="24"/>
        <v>6.5152155284739055E-2</v>
      </c>
      <c r="AO12">
        <f t="shared" si="25"/>
        <v>7.6658807129068067E-7</v>
      </c>
    </row>
    <row r="13" spans="1:41" x14ac:dyDescent="0.45">
      <c r="A13" s="20">
        <v>660</v>
      </c>
      <c r="B13">
        <v>345.62518396430994</v>
      </c>
      <c r="C13">
        <v>1.9791828137877596</v>
      </c>
      <c r="D13">
        <v>1.4562711051093167</v>
      </c>
      <c r="E13" s="26">
        <f t="shared" si="0"/>
        <v>192.34041487613851</v>
      </c>
      <c r="F13" s="26">
        <f t="shared" si="1"/>
        <v>1.1014152358728884</v>
      </c>
      <c r="G13" s="1">
        <v>-3.3786697673410737</v>
      </c>
      <c r="H13" s="27">
        <v>0.01</v>
      </c>
      <c r="I13" s="1">
        <f t="shared" si="22"/>
        <v>8.6661879507735016</v>
      </c>
      <c r="J13" s="4">
        <f t="shared" si="26"/>
        <v>2.4460623762665643E-2</v>
      </c>
      <c r="K13" s="1">
        <f t="shared" si="23"/>
        <v>1.9716314847074399</v>
      </c>
      <c r="L13" s="1">
        <f t="shared" si="27"/>
        <v>0.72695478655472501</v>
      </c>
      <c r="M13" s="1">
        <f t="shared" si="28"/>
        <v>3.4505898008720053E-2</v>
      </c>
      <c r="N13" s="1">
        <f t="shared" si="2"/>
        <v>6.6889197568510738E-4</v>
      </c>
      <c r="O13" s="1">
        <f t="shared" si="3"/>
        <v>0.13922951998500568</v>
      </c>
      <c r="P13" s="1">
        <f t="shared" si="4"/>
        <v>2.4209307845028571E-2</v>
      </c>
      <c r="Q13" s="1">
        <f t="shared" si="5"/>
        <v>1.3320939894260198</v>
      </c>
      <c r="R13" s="1">
        <f t="shared" si="6"/>
        <v>0.93329008935543212</v>
      </c>
      <c r="S13" s="1">
        <f t="shared" si="7"/>
        <v>0.54042531780310588</v>
      </c>
      <c r="T13" s="1">
        <f t="shared" si="8"/>
        <v>0.93647944185055942</v>
      </c>
      <c r="U13" s="1">
        <f t="shared" si="9"/>
        <v>4.8154403680416236</v>
      </c>
      <c r="V13" s="1">
        <f t="shared" si="10"/>
        <v>4.9181770950388559</v>
      </c>
      <c r="W13" s="1">
        <f t="shared" si="11"/>
        <v>-0.15265225540982</v>
      </c>
      <c r="X13" s="1">
        <f t="shared" si="12"/>
        <v>-2.080904715947598</v>
      </c>
      <c r="Y13" s="1">
        <f t="shared" si="13"/>
        <v>5.3270229328369985E-3</v>
      </c>
      <c r="Z13" s="1">
        <f t="shared" si="14"/>
        <v>2.1367731594996314E-2</v>
      </c>
      <c r="AA13" s="1">
        <f t="shared" si="15"/>
        <v>-0.12500094065005801</v>
      </c>
      <c r="AB13" s="1">
        <f t="shared" si="16"/>
        <v>-1.0761301924665352</v>
      </c>
      <c r="AC13" s="1">
        <f t="shared" si="17"/>
        <v>3.5129439360515109E-2</v>
      </c>
      <c r="AD13" s="1">
        <f t="shared" si="18"/>
        <v>0.12978981099647227</v>
      </c>
      <c r="AE13" s="1">
        <f t="shared" si="19"/>
        <v>3.6588414720099105E-2</v>
      </c>
      <c r="AF13" s="1">
        <f t="shared" si="20"/>
        <v>0.1305532677156736</v>
      </c>
      <c r="AG13" s="1">
        <f t="shared" si="21"/>
        <v>0.83285831756422724</v>
      </c>
      <c r="AI13">
        <v>660</v>
      </c>
      <c r="AJ13">
        <v>3.7543491124999999</v>
      </c>
      <c r="AK13">
        <v>13.051938702795713</v>
      </c>
      <c r="AL13">
        <f t="shared" si="24"/>
        <v>3.7543491125000002E-2</v>
      </c>
      <c r="AM13">
        <f t="shared" si="24"/>
        <v>0.13051938702795712</v>
      </c>
      <c r="AO13" s="19">
        <f t="shared" si="25"/>
        <v>9.1331884019856321E-7</v>
      </c>
    </row>
    <row r="14" spans="1:41" x14ac:dyDescent="0.45">
      <c r="A14" s="20">
        <v>650</v>
      </c>
      <c r="B14">
        <v>305.56661552056113</v>
      </c>
      <c r="C14">
        <v>2.1191912762357905</v>
      </c>
      <c r="D14">
        <v>1.4565374239325373</v>
      </c>
      <c r="E14" s="26">
        <f t="shared" si="0"/>
        <v>170.04782153719231</v>
      </c>
      <c r="F14" s="26">
        <f t="shared" si="1"/>
        <v>1.1793299452252177</v>
      </c>
      <c r="G14" s="1">
        <v>-2.4004862327401866</v>
      </c>
      <c r="H14" s="27">
        <v>0.01</v>
      </c>
      <c r="I14" s="1">
        <f t="shared" si="22"/>
        <v>7.2062807593829117</v>
      </c>
      <c r="J14" s="4">
        <f t="shared" si="26"/>
        <v>2.3039978352002107E-2</v>
      </c>
      <c r="K14" s="1">
        <f t="shared" si="23"/>
        <v>1.7405811677978889</v>
      </c>
      <c r="L14" s="1">
        <f t="shared" si="27"/>
        <v>0.72707336704036918</v>
      </c>
      <c r="M14" s="1">
        <f t="shared" si="28"/>
        <v>3.4538700891786185E-2</v>
      </c>
      <c r="N14" s="1">
        <f t="shared" si="2"/>
        <v>1.0628118925956722E-3</v>
      </c>
      <c r="O14" s="1">
        <f t="shared" si="3"/>
        <v>0.17541842344807934</v>
      </c>
      <c r="P14" s="1">
        <f t="shared" si="4"/>
        <v>2.2769635923408731E-2</v>
      </c>
      <c r="Q14" s="1">
        <f t="shared" si="5"/>
        <v>1.3324534002714017</v>
      </c>
      <c r="R14" s="1">
        <f t="shared" si="6"/>
        <v>0.9332287890979557</v>
      </c>
      <c r="S14" s="1">
        <f t="shared" si="7"/>
        <v>0.54035271859770517</v>
      </c>
      <c r="T14" s="1">
        <f t="shared" si="8"/>
        <v>0.93622734512876693</v>
      </c>
      <c r="U14" s="1">
        <f t="shared" si="9"/>
        <v>3.6615761112434866</v>
      </c>
      <c r="V14" s="1">
        <f t="shared" si="10"/>
        <v>3.7956738029536963</v>
      </c>
      <c r="W14" s="1">
        <f t="shared" si="11"/>
        <v>-0.15257029993461585</v>
      </c>
      <c r="X14" s="1">
        <f t="shared" si="12"/>
        <v>-2.080791211893859</v>
      </c>
      <c r="Y14" s="1">
        <f t="shared" si="13"/>
        <v>5.0080761412617672E-3</v>
      </c>
      <c r="Z14" s="1">
        <f t="shared" si="14"/>
        <v>2.0072070485050622E-2</v>
      </c>
      <c r="AA14" s="1">
        <f t="shared" si="15"/>
        <v>-0.16269019250361721</v>
      </c>
      <c r="AB14" s="1">
        <f t="shared" si="16"/>
        <v>-1.0772347824297397</v>
      </c>
      <c r="AC14" s="1">
        <f t="shared" si="17"/>
        <v>3.5529400718545642E-2</v>
      </c>
      <c r="AD14" s="1">
        <f t="shared" si="18"/>
        <v>0.16351623738044063</v>
      </c>
      <c r="AE14" s="1">
        <f t="shared" si="19"/>
        <v>3.6891132819011789E-2</v>
      </c>
      <c r="AF14" s="1">
        <f t="shared" si="20"/>
        <v>0.16432989476277554</v>
      </c>
      <c r="AG14" s="1">
        <f t="shared" si="21"/>
        <v>0.79877897241821261</v>
      </c>
      <c r="AI14">
        <v>650</v>
      </c>
      <c r="AJ14">
        <v>3.7843511105000003</v>
      </c>
      <c r="AK14">
        <v>16.427951438587577</v>
      </c>
      <c r="AL14">
        <f t="shared" si="24"/>
        <v>3.7843511105000005E-2</v>
      </c>
      <c r="AM14">
        <f t="shared" si="24"/>
        <v>0.16427951438587576</v>
      </c>
      <c r="AO14">
        <f t="shared" si="25"/>
        <v>9.0956258199841578E-7</v>
      </c>
    </row>
    <row r="15" spans="1:41" x14ac:dyDescent="0.45">
      <c r="A15" s="20">
        <v>640</v>
      </c>
      <c r="B15">
        <v>227.80441850898319</v>
      </c>
      <c r="C15">
        <v>1.7534066933779084</v>
      </c>
      <c r="D15">
        <v>1.4568140274999761</v>
      </c>
      <c r="E15" s="26">
        <f t="shared" si="0"/>
        <v>126.77315890024917</v>
      </c>
      <c r="F15" s="26">
        <f t="shared" si="1"/>
        <v>0.97577082486480626</v>
      </c>
      <c r="G15" s="1">
        <v>-1.0068906080582309</v>
      </c>
      <c r="H15" s="27">
        <v>0.01</v>
      </c>
      <c r="I15" s="1">
        <f t="shared" si="22"/>
        <v>3.5188954250465625</v>
      </c>
      <c r="J15" s="4">
        <f t="shared" si="26"/>
        <v>1.5212022364724135E-2</v>
      </c>
      <c r="K15" s="1">
        <f t="shared" si="23"/>
        <v>1.2873142420428758</v>
      </c>
      <c r="L15" s="1">
        <f t="shared" si="27"/>
        <v>0.72719643759117125</v>
      </c>
      <c r="M15" s="1">
        <f t="shared" si="28"/>
        <v>3.4572779526506718E-2</v>
      </c>
      <c r="N15" s="1">
        <f t="shared" si="2"/>
        <v>2.6338276528621368E-3</v>
      </c>
      <c r="O15" s="1">
        <f t="shared" si="3"/>
        <v>0.27601108748000003</v>
      </c>
      <c r="P15" s="1">
        <f t="shared" si="4"/>
        <v>1.4914314778956701E-2</v>
      </c>
      <c r="Q15" s="1">
        <f t="shared" si="5"/>
        <v>1.3352120824095772</v>
      </c>
      <c r="R15" s="1">
        <f t="shared" si="6"/>
        <v>0.93316510890160931</v>
      </c>
      <c r="S15" s="1">
        <f t="shared" si="7"/>
        <v>0.54027734691431217</v>
      </c>
      <c r="T15" s="1">
        <f t="shared" si="8"/>
        <v>0.93512921951888106</v>
      </c>
      <c r="U15" s="1">
        <f t="shared" si="9"/>
        <v>2.1000616423226508</v>
      </c>
      <c r="V15" s="1">
        <f t="shared" si="10"/>
        <v>2.325996324492992</v>
      </c>
      <c r="W15" s="1">
        <f t="shared" si="11"/>
        <v>-0.15248525255120005</v>
      </c>
      <c r="X15" s="1">
        <f t="shared" si="12"/>
        <v>-2.0807668610087977</v>
      </c>
      <c r="Y15" s="1">
        <f t="shared" si="13"/>
        <v>3.2788652746330964E-3</v>
      </c>
      <c r="Z15" s="1">
        <f t="shared" si="14"/>
        <v>1.3060330343147039E-2</v>
      </c>
      <c r="AA15" s="1">
        <f t="shared" si="15"/>
        <v>-0.27288458996919351</v>
      </c>
      <c r="AB15" s="1">
        <f t="shared" si="16"/>
        <v>-1.0822406287695594</v>
      </c>
      <c r="AC15" s="1">
        <f t="shared" si="17"/>
        <v>3.7027861404368735E-2</v>
      </c>
      <c r="AD15" s="1">
        <f t="shared" si="18"/>
        <v>0.25727948380554355</v>
      </c>
      <c r="AE15" s="1">
        <f t="shared" si="19"/>
        <v>3.789043840831581E-2</v>
      </c>
      <c r="AF15" s="1">
        <f t="shared" si="20"/>
        <v>0.257924597428628</v>
      </c>
      <c r="AG15" s="1">
        <f t="shared" si="21"/>
        <v>0.7041849641630562</v>
      </c>
      <c r="AI15">
        <v>640</v>
      </c>
      <c r="AJ15">
        <v>3.8830434084999998</v>
      </c>
      <c r="AK15">
        <v>25.775448755551231</v>
      </c>
      <c r="AL15">
        <f t="shared" si="24"/>
        <v>3.8830434084999997E-2</v>
      </c>
      <c r="AM15">
        <f t="shared" si="24"/>
        <v>0.25775448755551233</v>
      </c>
      <c r="AO15">
        <f t="shared" si="25"/>
        <v>9.1252924111638998E-7</v>
      </c>
    </row>
    <row r="16" spans="1:41" x14ac:dyDescent="0.45">
      <c r="A16" s="20">
        <v>630</v>
      </c>
      <c r="B16">
        <v>211.09901575710316</v>
      </c>
      <c r="C16">
        <v>2.7246244501261403</v>
      </c>
      <c r="D16">
        <v>1.4571016442451685</v>
      </c>
      <c r="E16" s="26">
        <f t="shared" si="0"/>
        <v>117.47660226882793</v>
      </c>
      <c r="F16" s="26">
        <f t="shared" si="1"/>
        <v>1.5162535064951974</v>
      </c>
      <c r="G16" s="1">
        <v>-0.52306137387490281</v>
      </c>
      <c r="H16" s="27">
        <v>0.01</v>
      </c>
      <c r="I16" s="1">
        <f t="shared" si="22"/>
        <v>4.1497702583022704</v>
      </c>
      <c r="J16" s="4">
        <f t="shared" si="26"/>
        <v>1.9278948490818761E-2</v>
      </c>
      <c r="K16" s="1">
        <f t="shared" si="23"/>
        <v>1.1978594941757315</v>
      </c>
      <c r="L16" s="1">
        <f t="shared" si="27"/>
        <v>0.7273243119001207</v>
      </c>
      <c r="M16" s="1">
        <f t="shared" si="28"/>
        <v>3.4608224705340043E-2</v>
      </c>
      <c r="N16" s="1">
        <f t="shared" si="2"/>
        <v>3.1530567329059976E-3</v>
      </c>
      <c r="O16" s="1">
        <f t="shared" si="3"/>
        <v>0.3018396103701933</v>
      </c>
      <c r="P16" s="1">
        <f t="shared" si="4"/>
        <v>1.8979677704291861E-2</v>
      </c>
      <c r="Q16" s="1">
        <f t="shared" si="5"/>
        <v>1.3334923053014733</v>
      </c>
      <c r="R16" s="1">
        <f t="shared" si="6"/>
        <v>0.93309887959725701</v>
      </c>
      <c r="S16" s="1">
        <f t="shared" si="7"/>
        <v>0.54019900789262543</v>
      </c>
      <c r="T16" s="1">
        <f t="shared" si="8"/>
        <v>0.93559635443303768</v>
      </c>
      <c r="U16" s="1">
        <f t="shared" si="9"/>
        <v>1.868542499931747</v>
      </c>
      <c r="V16" s="1">
        <f t="shared" si="10"/>
        <v>2.1193043844741091</v>
      </c>
      <c r="W16" s="1">
        <f t="shared" si="11"/>
        <v>-0.15239689779209037</v>
      </c>
      <c r="X16" s="1">
        <f t="shared" si="12"/>
        <v>-2.080651515290235</v>
      </c>
      <c r="Y16" s="1">
        <f t="shared" si="13"/>
        <v>4.1706794210609457E-3</v>
      </c>
      <c r="Z16" s="1">
        <f t="shared" si="14"/>
        <v>1.6676753338690613E-2</v>
      </c>
      <c r="AA16" s="1">
        <f t="shared" si="15"/>
        <v>-0.30235889439535057</v>
      </c>
      <c r="AB16" s="1">
        <f t="shared" si="16"/>
        <v>-1.0834229470177308</v>
      </c>
      <c r="AC16" s="1">
        <f t="shared" si="17"/>
        <v>3.7547135253479684E-2</v>
      </c>
      <c r="AD16" s="1">
        <f t="shared" si="18"/>
        <v>0.28133956661977005</v>
      </c>
      <c r="AE16" s="1">
        <f t="shared" si="19"/>
        <v>3.8630076773029119E-2</v>
      </c>
      <c r="AF16" s="1">
        <f t="shared" si="20"/>
        <v>0.28218092330965222</v>
      </c>
      <c r="AG16" s="1">
        <f t="shared" si="21"/>
        <v>0.67918899991731863</v>
      </c>
      <c r="AI16">
        <v>630</v>
      </c>
      <c r="AJ16">
        <v>3.9328131675</v>
      </c>
      <c r="AK16">
        <v>28.213328906586128</v>
      </c>
      <c r="AL16">
        <f t="shared" si="24"/>
        <v>3.9328131675000003E-2</v>
      </c>
      <c r="AM16">
        <f t="shared" si="24"/>
        <v>0.28213328906586127</v>
      </c>
      <c r="AO16">
        <f t="shared" si="25"/>
        <v>4.8954966734711537E-7</v>
      </c>
    </row>
    <row r="17" spans="1:41" x14ac:dyDescent="0.45">
      <c r="A17" s="20">
        <v>620</v>
      </c>
      <c r="B17">
        <v>207.28586220875363</v>
      </c>
      <c r="C17">
        <v>1.0729245231327567</v>
      </c>
      <c r="D17">
        <v>1.4574010646831352</v>
      </c>
      <c r="E17" s="26">
        <f t="shared" si="0"/>
        <v>115.35458231917141</v>
      </c>
      <c r="F17" s="26">
        <f t="shared" si="1"/>
        <v>0.59708249712337924</v>
      </c>
      <c r="G17" s="1">
        <v>-2.7972757635736838</v>
      </c>
      <c r="H17" s="27">
        <v>0.01</v>
      </c>
      <c r="I17" s="1">
        <f t="shared" si="22"/>
        <v>4.0741902878358687</v>
      </c>
      <c r="J17" s="4">
        <f t="shared" si="26"/>
        <v>1.9276065839837975E-2</v>
      </c>
      <c r="K17" s="1">
        <f t="shared" si="23"/>
        <v>1.1762186921435207</v>
      </c>
      <c r="L17" s="1">
        <f t="shared" si="27"/>
        <v>0.72745732984422784</v>
      </c>
      <c r="M17" s="1">
        <f t="shared" si="28"/>
        <v>3.4645135014120969E-2</v>
      </c>
      <c r="N17" s="1">
        <f t="shared" si="2"/>
        <v>3.2960340010892877E-3</v>
      </c>
      <c r="O17" s="1">
        <f t="shared" si="3"/>
        <v>0.30844285366117313</v>
      </c>
      <c r="P17" s="1">
        <f t="shared" si="4"/>
        <v>1.8976154690232578E-2</v>
      </c>
      <c r="Q17" s="1">
        <f t="shared" si="5"/>
        <v>1.3332915006869686</v>
      </c>
      <c r="R17" s="1">
        <f t="shared" si="6"/>
        <v>0.93302991752114484</v>
      </c>
      <c r="S17" s="1">
        <f t="shared" si="7"/>
        <v>0.54011749025678113</v>
      </c>
      <c r="T17" s="1">
        <f t="shared" si="8"/>
        <v>0.93552561111346699</v>
      </c>
      <c r="U17" s="1">
        <f t="shared" si="9"/>
        <v>1.8159467472413637</v>
      </c>
      <c r="V17" s="1">
        <f t="shared" si="10"/>
        <v>2.0730804588381244</v>
      </c>
      <c r="W17" s="1">
        <f t="shared" si="11"/>
        <v>-0.15230500227455193</v>
      </c>
      <c r="X17" s="1">
        <f t="shared" si="12"/>
        <v>-2.0804994377374117</v>
      </c>
      <c r="Y17" s="1">
        <f t="shared" si="13"/>
        <v>4.1678839785411672E-3</v>
      </c>
      <c r="Z17" s="1">
        <f t="shared" si="14"/>
        <v>1.6673105293667636E-2</v>
      </c>
      <c r="AA17" s="1">
        <f t="shared" si="15"/>
        <v>-0.30994769784033871</v>
      </c>
      <c r="AB17" s="1">
        <f t="shared" si="16"/>
        <v>-1.0837972776977074</v>
      </c>
      <c r="AC17" s="1">
        <f t="shared" si="17"/>
        <v>3.7717092902287704E-2</v>
      </c>
      <c r="AD17" s="1">
        <f t="shared" si="18"/>
        <v>0.28747381156867824</v>
      </c>
      <c r="AE17" s="1">
        <f t="shared" si="19"/>
        <v>3.8795598297586775E-2</v>
      </c>
      <c r="AF17" s="1">
        <f t="shared" si="20"/>
        <v>0.28831917313541605</v>
      </c>
      <c r="AG17" s="1">
        <f t="shared" si="21"/>
        <v>0.67288522856699728</v>
      </c>
      <c r="AI17">
        <v>620</v>
      </c>
      <c r="AJ17">
        <v>3.9574213025000002</v>
      </c>
      <c r="AK17">
        <v>28.833205430461199</v>
      </c>
      <c r="AL17">
        <f t="shared" si="24"/>
        <v>3.9574213024999999E-2</v>
      </c>
      <c r="AM17">
        <f t="shared" si="24"/>
        <v>0.28833205430461201</v>
      </c>
      <c r="AO17">
        <f>(AJ17/100-AE17)^2+(AK17/100-AF17)^2</f>
        <v>6.0640681826462356E-7</v>
      </c>
    </row>
    <row r="18" spans="1:41" x14ac:dyDescent="0.45">
      <c r="A18" s="20">
        <v>610</v>
      </c>
      <c r="B18">
        <v>190.08975123912035</v>
      </c>
      <c r="C18">
        <v>1.0651466133318757</v>
      </c>
      <c r="D18">
        <v>1.4577131479305052</v>
      </c>
      <c r="E18" s="26">
        <f t="shared" si="0"/>
        <v>105.78494656457049</v>
      </c>
      <c r="F18" s="26">
        <f t="shared" si="1"/>
        <v>0.59275409031918891</v>
      </c>
      <c r="G18" s="1">
        <v>-2.5252531301666004</v>
      </c>
      <c r="H18" s="27">
        <v>0.01</v>
      </c>
      <c r="I18" s="1">
        <f t="shared" si="22"/>
        <v>3.7549114327345481</v>
      </c>
      <c r="J18" s="4">
        <f t="shared" si="26"/>
        <v>1.9370723861976826E-2</v>
      </c>
      <c r="K18" s="1">
        <f t="shared" si="23"/>
        <v>1.0787455477688728</v>
      </c>
      <c r="L18" s="1">
        <f t="shared" si="27"/>
        <v>0.72759586016983413</v>
      </c>
      <c r="M18" s="1">
        <f t="shared" si="28"/>
        <v>3.4683617657092242E-2</v>
      </c>
      <c r="N18" s="1">
        <f t="shared" si="2"/>
        <v>4.0099403516430949E-3</v>
      </c>
      <c r="O18" s="1">
        <f t="shared" si="3"/>
        <v>0.34002179932384857</v>
      </c>
      <c r="P18" s="1">
        <f t="shared" si="4"/>
        <v>1.9070895112144003E-2</v>
      </c>
      <c r="Q18" s="1">
        <f t="shared" si="5"/>
        <v>1.3330457444886117</v>
      </c>
      <c r="R18" s="1">
        <f t="shared" si="6"/>
        <v>0.93295802298362707</v>
      </c>
      <c r="S18" s="1">
        <f t="shared" si="7"/>
        <v>0.54003256461375815</v>
      </c>
      <c r="T18" s="1">
        <f t="shared" si="8"/>
        <v>0.93546473105138306</v>
      </c>
      <c r="U18" s="1">
        <f t="shared" si="9"/>
        <v>1.5934255528263366</v>
      </c>
      <c r="V18" s="1">
        <f t="shared" si="10"/>
        <v>1.8812243333531269</v>
      </c>
      <c r="W18" s="1">
        <f t="shared" si="11"/>
        <v>-0.15220931287149364</v>
      </c>
      <c r="X18" s="1">
        <f t="shared" si="12"/>
        <v>-2.080386185619965</v>
      </c>
      <c r="Y18" s="1">
        <f t="shared" si="13"/>
        <v>4.186576620088072E-3</v>
      </c>
      <c r="Z18" s="1">
        <f t="shared" si="14"/>
        <v>1.6757151952063915E-2</v>
      </c>
      <c r="AA18" s="1">
        <f t="shared" si="15"/>
        <v>-0.34650884959125067</v>
      </c>
      <c r="AB18" s="1">
        <f t="shared" si="16"/>
        <v>-1.0858977679982875</v>
      </c>
      <c r="AC18" s="1">
        <f t="shared" si="17"/>
        <v>3.8420743060434699E-2</v>
      </c>
      <c r="AD18" s="1">
        <f t="shared" si="18"/>
        <v>0.31688853013055085</v>
      </c>
      <c r="AE18" s="1">
        <f t="shared" si="19"/>
        <v>3.9484712468701298E-2</v>
      </c>
      <c r="AF18" s="1">
        <f t="shared" si="20"/>
        <v>0.31775482714243175</v>
      </c>
      <c r="AG18" s="1">
        <f t="shared" si="21"/>
        <v>0.64276046038886692</v>
      </c>
      <c r="AI18">
        <v>610</v>
      </c>
      <c r="AJ18">
        <v>4.0063869949999997</v>
      </c>
      <c r="AK18">
        <v>31.775572320663343</v>
      </c>
      <c r="AL18">
        <f t="shared" si="24"/>
        <v>4.0063869949999997E-2</v>
      </c>
      <c r="AM18">
        <f t="shared" si="24"/>
        <v>0.31775572320663342</v>
      </c>
      <c r="AO18">
        <f t="shared" si="25"/>
        <v>3.354241910753065E-7</v>
      </c>
    </row>
    <row r="19" spans="1:41" x14ac:dyDescent="0.45">
      <c r="A19" s="20">
        <v>600</v>
      </c>
      <c r="B19">
        <v>176.26257010575415</v>
      </c>
      <c r="C19">
        <v>1.0217750191590105</v>
      </c>
      <c r="D19">
        <v>1.4580388290454578</v>
      </c>
      <c r="E19" s="26">
        <f t="shared" si="0"/>
        <v>98.090120263852199</v>
      </c>
      <c r="F19" s="26">
        <f t="shared" si="1"/>
        <v>0.56861779816198943</v>
      </c>
      <c r="G19" s="1">
        <v>-1.0190801244633492</v>
      </c>
      <c r="H19" s="27">
        <v>0.01</v>
      </c>
      <c r="I19" s="1">
        <f t="shared" si="22"/>
        <v>2.0630456328571158</v>
      </c>
      <c r="J19" s="4">
        <f t="shared" si="26"/>
        <v>1.156898084614561E-2</v>
      </c>
      <c r="K19" s="1">
        <f t="shared" si="23"/>
        <v>0.99238205158537185</v>
      </c>
      <c r="L19" s="1">
        <f t="shared" si="27"/>
        <v>0.72774030350648011</v>
      </c>
      <c r="M19" s="1">
        <f t="shared" si="28"/>
        <v>3.4723789386591819E-2</v>
      </c>
      <c r="N19" s="1">
        <f t="shared" si="2"/>
        <v>4.7715009595947558E-3</v>
      </c>
      <c r="O19" s="1">
        <f t="shared" si="3"/>
        <v>0.37069262953416998</v>
      </c>
      <c r="P19" s="1">
        <f t="shared" si="4"/>
        <v>1.1299840176271371E-2</v>
      </c>
      <c r="Q19" s="1">
        <f t="shared" si="5"/>
        <v>1.3357381372246651</v>
      </c>
      <c r="R19" s="1">
        <f t="shared" si="6"/>
        <v>0.93288297854410629</v>
      </c>
      <c r="S19" s="1">
        <f t="shared" si="7"/>
        <v>0.53994398154097778</v>
      </c>
      <c r="T19" s="1">
        <f t="shared" si="8"/>
        <v>0.93436817428025309</v>
      </c>
      <c r="U19" s="1">
        <f t="shared" si="9"/>
        <v>1.4154630279663583</v>
      </c>
      <c r="V19" s="1">
        <f t="shared" si="10"/>
        <v>1.7330711420884291</v>
      </c>
      <c r="W19" s="1">
        <f t="shared" si="11"/>
        <v>-0.15210955465972087</v>
      </c>
      <c r="X19" s="1">
        <f t="shared" si="12"/>
        <v>-2.0802691485744615</v>
      </c>
      <c r="Y19" s="1">
        <f t="shared" si="13"/>
        <v>2.4793126401676546E-3</v>
      </c>
      <c r="Z19" s="1">
        <f t="shared" si="14"/>
        <v>9.8639745694395712E-3</v>
      </c>
      <c r="AA19" s="1">
        <f t="shared" si="15"/>
        <v>-0.38244664194000072</v>
      </c>
      <c r="AB19" s="1">
        <f t="shared" si="16"/>
        <v>-1.0888051043784814</v>
      </c>
      <c r="AC19" s="1">
        <f t="shared" si="17"/>
        <v>3.9170411091102079E-2</v>
      </c>
      <c r="AD19" s="1">
        <f t="shared" si="18"/>
        <v>0.34545311970944559</v>
      </c>
      <c r="AE19" s="1">
        <f t="shared" si="19"/>
        <v>3.9788762059852351E-2</v>
      </c>
      <c r="AF19" s="1">
        <f t="shared" si="20"/>
        <v>0.34597249994872159</v>
      </c>
      <c r="AG19" s="1">
        <f t="shared" si="21"/>
        <v>0.61423873799142603</v>
      </c>
      <c r="AI19">
        <v>600</v>
      </c>
      <c r="AJ19">
        <v>4.0604431625000004</v>
      </c>
      <c r="AK19">
        <v>34.602157485727645</v>
      </c>
      <c r="AL19">
        <f t="shared" si="24"/>
        <v>4.0604431625000006E-2</v>
      </c>
      <c r="AM19">
        <f t="shared" si="24"/>
        <v>0.34602157485727647</v>
      </c>
      <c r="AO19">
        <f t="shared" si="25"/>
        <v>6.6772518615783587E-7</v>
      </c>
    </row>
    <row r="20" spans="1:41" x14ac:dyDescent="0.45">
      <c r="A20" s="20">
        <v>590</v>
      </c>
      <c r="B20">
        <v>167.88364970948288</v>
      </c>
      <c r="C20">
        <v>1.1180725654877421</v>
      </c>
      <c r="D20">
        <v>1.4583791273084579</v>
      </c>
      <c r="E20" s="26">
        <f t="shared" si="0"/>
        <v>93.427251063327247</v>
      </c>
      <c r="F20" s="26">
        <f t="shared" si="1"/>
        <v>0.62220738269392861</v>
      </c>
      <c r="G20" s="1">
        <v>-0.29441050781634892</v>
      </c>
      <c r="H20" s="27">
        <v>0.01</v>
      </c>
      <c r="I20" s="1">
        <f t="shared" si="22"/>
        <v>1.4472448772685165</v>
      </c>
      <c r="J20" s="4">
        <f t="shared" si="26"/>
        <v>8.5468448082110949E-3</v>
      </c>
      <c r="K20" s="1">
        <f t="shared" si="23"/>
        <v>0.94232642837527181</v>
      </c>
      <c r="L20" s="1">
        <f t="shared" si="27"/>
        <v>0.72789109575636135</v>
      </c>
      <c r="M20" s="1">
        <f t="shared" si="28"/>
        <v>3.4765777552986619E-2</v>
      </c>
      <c r="N20" s="1">
        <f t="shared" si="2"/>
        <v>5.2802880044158767E-3</v>
      </c>
      <c r="O20" s="1">
        <f t="shared" si="3"/>
        <v>0.38972012395035843</v>
      </c>
      <c r="P20" s="1">
        <f t="shared" si="4"/>
        <v>8.322351655029956E-3</v>
      </c>
      <c r="Q20" s="1">
        <f t="shared" si="5"/>
        <v>1.336625423217173</v>
      </c>
      <c r="R20" s="1">
        <f t="shared" si="6"/>
        <v>0.93280454706339311</v>
      </c>
      <c r="S20" s="1">
        <f t="shared" si="7"/>
        <v>0.53985146943249351</v>
      </c>
      <c r="T20" s="1">
        <f t="shared" si="8"/>
        <v>0.93389795588021585</v>
      </c>
      <c r="U20" s="1">
        <f t="shared" si="9"/>
        <v>1.318114150205127</v>
      </c>
      <c r="V20" s="1">
        <f t="shared" si="10"/>
        <v>1.6545165194010556</v>
      </c>
      <c r="W20" s="1">
        <f t="shared" si="11"/>
        <v>-0.15200542861385968</v>
      </c>
      <c r="X20" s="1">
        <f t="shared" si="12"/>
        <v>-2.0801237933369925</v>
      </c>
      <c r="Y20" s="1">
        <f t="shared" si="13"/>
        <v>1.8250124920290718E-3</v>
      </c>
      <c r="Z20" s="1">
        <f t="shared" si="14"/>
        <v>7.2465058379183678E-3</v>
      </c>
      <c r="AA20" s="1">
        <f t="shared" si="15"/>
        <v>-0.40501056744617092</v>
      </c>
      <c r="AB20" s="1">
        <f t="shared" si="16"/>
        <v>-1.0905737261049144</v>
      </c>
      <c r="AC20" s="1">
        <f t="shared" si="17"/>
        <v>3.9686204249247937E-2</v>
      </c>
      <c r="AD20" s="1">
        <f t="shared" si="18"/>
        <v>0.36315998300697688</v>
      </c>
      <c r="AE20" s="1">
        <f t="shared" si="19"/>
        <v>4.0135339457140824E-2</v>
      </c>
      <c r="AF20" s="1">
        <f t="shared" si="20"/>
        <v>0.36354369867016179</v>
      </c>
      <c r="AG20" s="1">
        <f t="shared" si="21"/>
        <v>0.59632096187269734</v>
      </c>
      <c r="AI20">
        <v>590</v>
      </c>
      <c r="AJ20">
        <v>4.112970829</v>
      </c>
      <c r="AK20">
        <v>36.35400117877758</v>
      </c>
      <c r="AL20">
        <f t="shared" si="24"/>
        <v>4.1129708289999997E-2</v>
      </c>
      <c r="AM20">
        <f t="shared" si="24"/>
        <v>0.36354001178777579</v>
      </c>
      <c r="AO20">
        <f t="shared" si="25"/>
        <v>9.8878296886344189E-7</v>
      </c>
    </row>
    <row r="21" spans="1:41" x14ac:dyDescent="0.45">
      <c r="A21" s="20">
        <v>580</v>
      </c>
      <c r="B21">
        <v>155.05849637384236</v>
      </c>
      <c r="C21">
        <v>1.4677240337288828</v>
      </c>
      <c r="D21">
        <v>1.4587351555853749</v>
      </c>
      <c r="E21" s="26">
        <f t="shared" si="0"/>
        <v>86.290053232043292</v>
      </c>
      <c r="F21" s="26">
        <f t="shared" si="1"/>
        <v>0.81678842477012348</v>
      </c>
      <c r="G21" s="1">
        <v>-0.21113640186461724</v>
      </c>
      <c r="H21" s="27">
        <v>0.01</v>
      </c>
      <c r="I21" s="1">
        <f t="shared" si="22"/>
        <v>1.7776140051406215</v>
      </c>
      <c r="J21" s="4">
        <f t="shared" si="26"/>
        <v>1.1334213790721711E-2</v>
      </c>
      <c r="K21" s="1">
        <f t="shared" si="23"/>
        <v>0.87279295425904058</v>
      </c>
      <c r="L21" s="1">
        <f t="shared" si="27"/>
        <v>0.72804871191414799</v>
      </c>
      <c r="M21" s="1">
        <f t="shared" si="28"/>
        <v>3.4809721293127503E-2</v>
      </c>
      <c r="N21" s="1">
        <f t="shared" si="2"/>
        <v>6.0757824953802412E-3</v>
      </c>
      <c r="O21" s="1">
        <f t="shared" si="3"/>
        <v>0.41778306924900022</v>
      </c>
      <c r="P21" s="1">
        <f t="shared" si="4"/>
        <v>1.1067427749563907E-2</v>
      </c>
      <c r="Q21" s="1">
        <f t="shared" si="5"/>
        <v>1.335353166322522</v>
      </c>
      <c r="R21" s="1">
        <f t="shared" si="6"/>
        <v>0.93272246949974857</v>
      </c>
      <c r="S21" s="1">
        <f t="shared" si="7"/>
        <v>0.53975473206804347</v>
      </c>
      <c r="T21" s="1">
        <f t="shared" si="8"/>
        <v>0.93417530804896387</v>
      </c>
      <c r="U21" s="1">
        <f t="shared" si="9"/>
        <v>1.1884804579607813</v>
      </c>
      <c r="V21" s="1">
        <f t="shared" si="10"/>
        <v>1.5532178852159373</v>
      </c>
      <c r="W21" s="1">
        <f t="shared" si="11"/>
        <v>-0.15189660900908505</v>
      </c>
      <c r="X21" s="1">
        <f t="shared" si="12"/>
        <v>-2.0799925463465017</v>
      </c>
      <c r="Y21" s="1">
        <f t="shared" si="13"/>
        <v>2.4255835564094747E-3</v>
      </c>
      <c r="Z21" s="1">
        <f t="shared" si="14"/>
        <v>9.6585063375133149E-3</v>
      </c>
      <c r="AA21" s="1">
        <f t="shared" si="15"/>
        <v>-0.43860953384278628</v>
      </c>
      <c r="AB21" s="1">
        <f t="shared" si="16"/>
        <v>-1.092801242254003</v>
      </c>
      <c r="AC21" s="1">
        <f t="shared" si="17"/>
        <v>4.0471070679419643E-2</v>
      </c>
      <c r="AD21" s="1">
        <f t="shared" si="18"/>
        <v>0.38928581207350332</v>
      </c>
      <c r="AE21" s="1">
        <f t="shared" si="19"/>
        <v>4.1054426747695077E-2</v>
      </c>
      <c r="AF21" s="1">
        <f t="shared" si="20"/>
        <v>0.38979545636011259</v>
      </c>
      <c r="AG21" s="1">
        <f t="shared" si="21"/>
        <v>0.5691501168921923</v>
      </c>
      <c r="AI21">
        <v>580</v>
      </c>
      <c r="AJ21">
        <v>4.1971852780000001</v>
      </c>
      <c r="AK21">
        <v>39.01487081475954</v>
      </c>
      <c r="AL21">
        <f t="shared" si="24"/>
        <v>4.1971852779999999E-2</v>
      </c>
      <c r="AM21">
        <f t="shared" si="24"/>
        <v>0.39014870814759539</v>
      </c>
      <c r="AO21">
        <f t="shared" si="25"/>
        <v>9.6645735011054443E-7</v>
      </c>
    </row>
    <row r="22" spans="1:41" x14ac:dyDescent="0.45">
      <c r="A22" s="20">
        <v>570</v>
      </c>
      <c r="B22">
        <v>139.79044531131029</v>
      </c>
      <c r="C22">
        <v>1.3726789216910957</v>
      </c>
      <c r="D22">
        <v>1.459108130939226</v>
      </c>
      <c r="E22" s="26">
        <f t="shared" si="0"/>
        <v>77.793382815744195</v>
      </c>
      <c r="F22" s="26">
        <f t="shared" si="1"/>
        <v>0.7638958199210949</v>
      </c>
      <c r="G22" s="1">
        <v>-0.11340515321453398</v>
      </c>
      <c r="H22" s="27">
        <v>0.01</v>
      </c>
      <c r="I22" s="1">
        <f t="shared" si="22"/>
        <v>1.5283477851198357</v>
      </c>
      <c r="J22" s="4">
        <f t="shared" si="26"/>
        <v>1.0814894124357217E-2</v>
      </c>
      <c r="K22" s="1">
        <f t="shared" si="23"/>
        <v>0.78643908358163384</v>
      </c>
      <c r="L22" s="1">
        <f t="shared" si="27"/>
        <v>0.7282136703811587</v>
      </c>
      <c r="M22" s="1">
        <f t="shared" si="28"/>
        <v>3.4855772878814466E-2</v>
      </c>
      <c r="N22" s="1">
        <f t="shared" si="2"/>
        <v>7.2307343845963703E-3</v>
      </c>
      <c r="O22" s="1">
        <f t="shared" si="3"/>
        <v>0.45546377948824346</v>
      </c>
      <c r="P22" s="1">
        <f t="shared" si="4"/>
        <v>1.055471208976172E-2</v>
      </c>
      <c r="Q22" s="1">
        <f t="shared" si="5"/>
        <v>1.3352928905897568</v>
      </c>
      <c r="R22" s="1">
        <f t="shared" si="6"/>
        <v>0.93263646240895803</v>
      </c>
      <c r="S22" s="1">
        <f t="shared" si="7"/>
        <v>0.53965344586312891</v>
      </c>
      <c r="T22" s="1">
        <f t="shared" si="8"/>
        <v>0.93402108828077879</v>
      </c>
      <c r="U22" s="1">
        <f t="shared" si="9"/>
        <v>1.0391226447454458</v>
      </c>
      <c r="V22" s="1">
        <f t="shared" si="10"/>
        <v>1.4421428052806593</v>
      </c>
      <c r="W22" s="1">
        <f t="shared" si="11"/>
        <v>-0.15178274048962193</v>
      </c>
      <c r="X22" s="1">
        <f t="shared" si="12"/>
        <v>-2.0798803387951987</v>
      </c>
      <c r="Y22" s="1">
        <f t="shared" si="13"/>
        <v>2.3118190120302987E-3</v>
      </c>
      <c r="Z22" s="1">
        <f t="shared" si="14"/>
        <v>9.2067430528113923E-3</v>
      </c>
      <c r="AA22" s="1">
        <f t="shared" si="15"/>
        <v>-0.48423546365901132</v>
      </c>
      <c r="AB22" s="1">
        <f t="shared" si="16"/>
        <v>-1.09648130515185</v>
      </c>
      <c r="AC22" s="1">
        <f t="shared" si="17"/>
        <v>4.1592924375162987E-2</v>
      </c>
      <c r="AD22" s="1">
        <f t="shared" si="18"/>
        <v>0.42437300560350505</v>
      </c>
      <c r="AE22" s="1">
        <f t="shared" si="19"/>
        <v>4.2130110997280326E-2</v>
      </c>
      <c r="AF22" s="1">
        <f t="shared" si="20"/>
        <v>0.42485439792820057</v>
      </c>
      <c r="AG22" s="1">
        <f t="shared" si="21"/>
        <v>0.53301549107451907</v>
      </c>
      <c r="AI22">
        <v>570</v>
      </c>
      <c r="AJ22">
        <v>4.3071165085000001</v>
      </c>
      <c r="AK22">
        <v>42.510852775001815</v>
      </c>
      <c r="AL22">
        <f t="shared" si="24"/>
        <v>4.3071165085000002E-2</v>
      </c>
      <c r="AM22">
        <f t="shared" si="24"/>
        <v>0.42510852775001817</v>
      </c>
      <c r="AO22">
        <f t="shared" si="25"/>
        <v>9.5016476235095867E-7</v>
      </c>
    </row>
    <row r="23" spans="1:41" x14ac:dyDescent="0.45">
      <c r="A23" s="20">
        <v>560</v>
      </c>
      <c r="B23">
        <v>127.38064458765881</v>
      </c>
      <c r="C23">
        <v>1.0181601734690071</v>
      </c>
      <c r="D23">
        <v>1.4594993866863299</v>
      </c>
      <c r="E23" s="26">
        <f t="shared" si="0"/>
        <v>70.887328713032133</v>
      </c>
      <c r="F23" s="26">
        <f t="shared" si="1"/>
        <v>0.56660613653550251</v>
      </c>
      <c r="G23" s="1">
        <v>-0.8914053031804795</v>
      </c>
      <c r="H23" s="27">
        <v>0.01</v>
      </c>
      <c r="I23" s="1">
        <f t="shared" si="22"/>
        <v>1.925753551586437</v>
      </c>
      <c r="J23" s="4">
        <f t="shared" si="26"/>
        <v>1.4892948680796636E-2</v>
      </c>
      <c r="K23" s="1">
        <f t="shared" si="23"/>
        <v>0.71959010564489989</v>
      </c>
      <c r="L23" s="1">
        <f t="shared" si="27"/>
        <v>0.72838653784885332</v>
      </c>
      <c r="M23" s="1">
        <f t="shared" si="28"/>
        <v>3.4904099250620983E-2</v>
      </c>
      <c r="N23" s="1">
        <f t="shared" si="2"/>
        <v>8.2765322315744849E-3</v>
      </c>
      <c r="O23" s="1">
        <f t="shared" si="3"/>
        <v>0.4869518138580558</v>
      </c>
      <c r="P23" s="1">
        <f t="shared" si="4"/>
        <v>1.4594634238935932E-2</v>
      </c>
      <c r="Q23" s="1">
        <f t="shared" si="5"/>
        <v>1.3335170045886906</v>
      </c>
      <c r="R23" s="1">
        <f t="shared" si="6"/>
        <v>0.93254621510167912</v>
      </c>
      <c r="S23" s="1">
        <f t="shared" si="7"/>
        <v>0.53954725675098369</v>
      </c>
      <c r="T23" s="1">
        <f t="shared" si="8"/>
        <v>0.93445890152867739</v>
      </c>
      <c r="U23" s="1">
        <f t="shared" si="9"/>
        <v>0.92995660088488741</v>
      </c>
      <c r="V23" s="1">
        <f t="shared" si="10"/>
        <v>1.3655838603064163</v>
      </c>
      <c r="W23" s="1">
        <f t="shared" si="11"/>
        <v>-0.15166343475266161</v>
      </c>
      <c r="X23" s="1">
        <f t="shared" si="12"/>
        <v>-2.0797491417923073</v>
      </c>
      <c r="Y23" s="1">
        <f t="shared" si="13"/>
        <v>3.1946681348564848E-3</v>
      </c>
      <c r="Z23" s="1">
        <f t="shared" si="14"/>
        <v>1.2773394529321153E-2</v>
      </c>
      <c r="AA23" s="1">
        <f t="shared" si="15"/>
        <v>-0.52275043136483579</v>
      </c>
      <c r="AB23" s="1">
        <f t="shared" si="16"/>
        <v>-1.0994530457769529</v>
      </c>
      <c r="AC23" s="1">
        <f t="shared" si="17"/>
        <v>4.2615172557239379E-2</v>
      </c>
      <c r="AD23" s="1">
        <f t="shared" si="18"/>
        <v>0.4536828986330122</v>
      </c>
      <c r="AE23" s="1">
        <f t="shared" si="19"/>
        <v>4.3332881990102164E-2</v>
      </c>
      <c r="AF23" s="1">
        <f t="shared" si="20"/>
        <v>0.45433771971921971</v>
      </c>
      <c r="AG23" s="1">
        <f t="shared" si="21"/>
        <v>0.50232939829067802</v>
      </c>
      <c r="AI23">
        <v>560</v>
      </c>
      <c r="AJ23">
        <v>4.4148523804999993</v>
      </c>
      <c r="AK23">
        <v>45.438318893999487</v>
      </c>
      <c r="AL23">
        <f t="shared" si="24"/>
        <v>4.4148523804999992E-2</v>
      </c>
      <c r="AM23">
        <f t="shared" si="24"/>
        <v>0.45438318893999485</v>
      </c>
      <c r="AO23">
        <f t="shared" si="25"/>
        <v>6.6733902024772234E-7</v>
      </c>
    </row>
    <row r="24" spans="1:41" x14ac:dyDescent="0.45">
      <c r="A24" s="20">
        <v>550</v>
      </c>
      <c r="B24">
        <v>127.66717719610477</v>
      </c>
      <c r="C24">
        <v>1.0370970836603162</v>
      </c>
      <c r="D24">
        <v>1.4599103861282037</v>
      </c>
      <c r="E24" s="26">
        <f t="shared" si="0"/>
        <v>71.046784109632327</v>
      </c>
      <c r="F24" s="26">
        <f t="shared" si="1"/>
        <v>0.57714452705696606</v>
      </c>
      <c r="G24" s="1">
        <v>-1.7353691653551198</v>
      </c>
      <c r="H24" s="27">
        <v>0.01</v>
      </c>
      <c r="I24" s="1">
        <f t="shared" si="22"/>
        <v>2.836843384124148</v>
      </c>
      <c r="J24" s="4">
        <f t="shared" si="26"/>
        <v>2.1737593765397932E-2</v>
      </c>
      <c r="K24" s="1">
        <f t="shared" si="23"/>
        <v>0.72625487452897419</v>
      </c>
      <c r="L24" s="1">
        <f t="shared" si="27"/>
        <v>0.7285679348397317</v>
      </c>
      <c r="M24" s="1">
        <f t="shared" si="28"/>
        <v>3.4954883767077803E-2</v>
      </c>
      <c r="N24" s="1">
        <f t="shared" si="2"/>
        <v>8.1788245781307979E-3</v>
      </c>
      <c r="O24" s="1">
        <f t="shared" si="3"/>
        <v>0.48371718356595583</v>
      </c>
      <c r="P24" s="1">
        <f t="shared" si="4"/>
        <v>2.1450029779163837E-2</v>
      </c>
      <c r="Q24" s="1">
        <f t="shared" si="5"/>
        <v>1.3306859012855736</v>
      </c>
      <c r="R24" s="1">
        <f t="shared" si="6"/>
        <v>0.93245138640276304</v>
      </c>
      <c r="S24" s="1">
        <f t="shared" si="7"/>
        <v>0.53943577663854869</v>
      </c>
      <c r="T24" s="1">
        <f t="shared" si="8"/>
        <v>0.93525914706397684</v>
      </c>
      <c r="U24" s="1">
        <f t="shared" si="9"/>
        <v>0.93927184276191744</v>
      </c>
      <c r="V24" s="1">
        <f t="shared" si="10"/>
        <v>1.3719444575511679</v>
      </c>
      <c r="W24" s="1">
        <f t="shared" si="11"/>
        <v>-0.15153826678858281</v>
      </c>
      <c r="X24" s="1">
        <f t="shared" si="12"/>
        <v>-2.0795166298755556</v>
      </c>
      <c r="Y24" s="1">
        <f t="shared" si="13"/>
        <v>4.6921480443965057E-3</v>
      </c>
      <c r="Z24" s="1">
        <f t="shared" si="14"/>
        <v>1.8881286517356266E-2</v>
      </c>
      <c r="AA24" s="1">
        <f t="shared" si="15"/>
        <v>-0.51870084583151621</v>
      </c>
      <c r="AB24" s="1">
        <f t="shared" si="16"/>
        <v>-1.0984378464918152</v>
      </c>
      <c r="AC24" s="1">
        <f t="shared" si="17"/>
        <v>4.257410012387846E-2</v>
      </c>
      <c r="AD24" s="1">
        <f t="shared" si="18"/>
        <v>0.45062048242799907</v>
      </c>
      <c r="AE24" s="1">
        <f t="shared" si="19"/>
        <v>4.3630657696333681E-2</v>
      </c>
      <c r="AF24" s="1">
        <f t="shared" si="20"/>
        <v>0.45158287517426221</v>
      </c>
      <c r="AG24" s="1">
        <f t="shared" si="21"/>
        <v>0.50478646712940412</v>
      </c>
      <c r="AI24">
        <v>550</v>
      </c>
      <c r="AJ24">
        <v>4.432980776</v>
      </c>
      <c r="AK24">
        <v>45.16178647791034</v>
      </c>
      <c r="AL24">
        <f t="shared" si="24"/>
        <v>4.4329807759999999E-2</v>
      </c>
      <c r="AM24">
        <f t="shared" si="24"/>
        <v>0.45161786477910337</v>
      </c>
      <c r="AO24">
        <f t="shared" si="25"/>
        <v>4.9003508397155692E-7</v>
      </c>
    </row>
    <row r="25" spans="1:41" x14ac:dyDescent="0.45">
      <c r="A25" s="20">
        <v>540</v>
      </c>
      <c r="B25">
        <v>132.89070258293251</v>
      </c>
      <c r="C25">
        <v>1.8482769891434887</v>
      </c>
      <c r="D25">
        <v>1.4603427382334708</v>
      </c>
      <c r="E25" s="26">
        <f t="shared" si="0"/>
        <v>73.953675987401951</v>
      </c>
      <c r="F25" s="26">
        <f t="shared" si="1"/>
        <v>1.0285661444583516</v>
      </c>
      <c r="G25" s="1">
        <v>-0.82039286488765006</v>
      </c>
      <c r="H25" s="27">
        <v>0.01</v>
      </c>
      <c r="I25" s="1">
        <f t="shared" si="22"/>
        <v>3.3645902433728354</v>
      </c>
      <c r="J25" s="4">
        <f t="shared" si="26"/>
        <v>2.46932810724786E-2</v>
      </c>
      <c r="K25" s="1">
        <f t="shared" si="23"/>
        <v>0.75826070457838934</v>
      </c>
      <c r="L25" s="1">
        <f t="shared" si="27"/>
        <v>0.7287585420094661</v>
      </c>
      <c r="M25" s="1">
        <f t="shared" si="28"/>
        <v>3.5008328204847637E-2</v>
      </c>
      <c r="N25" s="1">
        <f t="shared" si="2"/>
        <v>7.6834185570528448E-3</v>
      </c>
      <c r="O25" s="1">
        <f t="shared" si="3"/>
        <v>0.4684805448757513</v>
      </c>
      <c r="P25" s="1">
        <f t="shared" si="4"/>
        <v>2.4438693393964695E-2</v>
      </c>
      <c r="Q25" s="1">
        <f t="shared" si="5"/>
        <v>1.3292878177926875</v>
      </c>
      <c r="R25" s="1">
        <f t="shared" si="6"/>
        <v>0.93235160094688851</v>
      </c>
      <c r="S25" s="1">
        <f t="shared" si="7"/>
        <v>0.53931857936802796</v>
      </c>
      <c r="T25" s="1">
        <f t="shared" si="8"/>
        <v>0.93554754870249068</v>
      </c>
      <c r="U25" s="1">
        <f t="shared" si="9"/>
        <v>0.98992954762009844</v>
      </c>
      <c r="V25" s="1">
        <f t="shared" si="10"/>
        <v>1.4071106954505508</v>
      </c>
      <c r="W25" s="1">
        <f t="shared" si="11"/>
        <v>-0.15140677060787974</v>
      </c>
      <c r="X25" s="1">
        <f t="shared" si="12"/>
        <v>-2.0792413609407623</v>
      </c>
      <c r="Y25" s="1">
        <f t="shared" si="13"/>
        <v>5.3421750808667814E-3</v>
      </c>
      <c r="Z25" s="1">
        <f t="shared" si="14"/>
        <v>2.1565596635532674E-2</v>
      </c>
      <c r="AA25" s="1">
        <f t="shared" si="15"/>
        <v>-0.50003101074097578</v>
      </c>
      <c r="AB25" s="1">
        <f t="shared" si="16"/>
        <v>-1.0964739660994895</v>
      </c>
      <c r="AC25" s="1">
        <f t="shared" si="17"/>
        <v>4.2165121212464352E-2</v>
      </c>
      <c r="AD25" s="1">
        <f t="shared" si="18"/>
        <v>0.43637064190569075</v>
      </c>
      <c r="AE25" s="1">
        <f t="shared" si="19"/>
        <v>4.3387141217954651E-2</v>
      </c>
      <c r="AF25" s="1">
        <f t="shared" si="20"/>
        <v>0.43747443940695935</v>
      </c>
      <c r="AG25" s="1">
        <f t="shared" si="21"/>
        <v>0.51913841937508609</v>
      </c>
      <c r="AI25">
        <v>540</v>
      </c>
      <c r="AJ25">
        <v>4.4239726064999996</v>
      </c>
      <c r="AK25">
        <v>43.715618750506444</v>
      </c>
      <c r="AL25">
        <f t="shared" si="24"/>
        <v>4.4239726064999998E-2</v>
      </c>
      <c r="AM25">
        <f t="shared" si="24"/>
        <v>0.43715618750506446</v>
      </c>
      <c r="AO25">
        <f t="shared" si="25"/>
        <v>8.2818519447104841E-7</v>
      </c>
    </row>
    <row r="26" spans="1:41" x14ac:dyDescent="0.45">
      <c r="A26" s="20">
        <v>530</v>
      </c>
      <c r="B26">
        <v>141.33386661840098</v>
      </c>
      <c r="C26">
        <v>2.8659286354588591</v>
      </c>
      <c r="D26">
        <v>1.4607982155961081</v>
      </c>
      <c r="E26" s="26">
        <f t="shared" si="0"/>
        <v>78.652296773140151</v>
      </c>
      <c r="F26" s="26">
        <f t="shared" si="1"/>
        <v>1.5948892856328554</v>
      </c>
      <c r="G26" s="1">
        <v>-0.68172004832376942</v>
      </c>
      <c r="H26" s="27">
        <v>0.01</v>
      </c>
      <c r="I26" s="1">
        <f t="shared" si="22"/>
        <v>4.8196896433163472</v>
      </c>
      <c r="J26" s="4">
        <f t="shared" si="26"/>
        <v>3.29768892840741E-2</v>
      </c>
      <c r="K26" s="1">
        <f t="shared" si="23"/>
        <v>0.813344540596457</v>
      </c>
      <c r="L26" s="1">
        <f t="shared" si="27"/>
        <v>0.72895910733304758</v>
      </c>
      <c r="M26" s="1">
        <f t="shared" si="28"/>
        <v>3.5064655052360658E-2</v>
      </c>
      <c r="N26" s="1">
        <f t="shared" si="2"/>
        <v>6.892987313215187E-3</v>
      </c>
      <c r="O26" s="1">
        <f t="shared" si="3"/>
        <v>0.44337270566972981</v>
      </c>
      <c r="P26" s="1">
        <f t="shared" si="4"/>
        <v>3.2913648682426959E-2</v>
      </c>
      <c r="Q26" s="1">
        <f t="shared" si="5"/>
        <v>1.3258513975700508</v>
      </c>
      <c r="R26" s="1">
        <f t="shared" si="6"/>
        <v>0.9322464449322988</v>
      </c>
      <c r="S26" s="1">
        <f t="shared" si="7"/>
        <v>0.53919519610287769</v>
      </c>
      <c r="T26" s="1">
        <f t="shared" si="8"/>
        <v>0.93654485969265067</v>
      </c>
      <c r="U26" s="1">
        <f t="shared" si="9"/>
        <v>1.0795649168082195</v>
      </c>
      <c r="V26" s="1">
        <f t="shared" si="10"/>
        <v>1.4715503421912339</v>
      </c>
      <c r="W26" s="1">
        <f t="shared" si="11"/>
        <v>-0.1512684343725908</v>
      </c>
      <c r="X26" s="1">
        <f t="shared" si="12"/>
        <v>-2.078930736184708</v>
      </c>
      <c r="Y26" s="1">
        <f t="shared" si="13"/>
        <v>7.1894606335956715E-3</v>
      </c>
      <c r="Z26" s="1">
        <f t="shared" si="14"/>
        <v>2.9253078243368535E-2</v>
      </c>
      <c r="AA26" s="1">
        <f t="shared" si="15"/>
        <v>-0.46947987513337164</v>
      </c>
      <c r="AB26" s="1">
        <f t="shared" si="16"/>
        <v>-1.0931314721700411</v>
      </c>
      <c r="AC26" s="1">
        <f t="shared" si="17"/>
        <v>4.1484268677705723E-2</v>
      </c>
      <c r="AD26" s="1">
        <f t="shared" si="18"/>
        <v>0.41292422763736036</v>
      </c>
      <c r="AE26" s="1">
        <f t="shared" si="19"/>
        <v>4.3167666555898938E-2</v>
      </c>
      <c r="AF26" s="1">
        <f t="shared" si="20"/>
        <v>0.41442176111927287</v>
      </c>
      <c r="AG26" s="1">
        <f t="shared" si="21"/>
        <v>0.54241057232482814</v>
      </c>
      <c r="AI26">
        <v>530</v>
      </c>
      <c r="AJ26">
        <v>4.3974711895</v>
      </c>
      <c r="AK26">
        <v>41.425067778814544</v>
      </c>
      <c r="AL26">
        <f t="shared" si="24"/>
        <v>4.3974711894999997E-2</v>
      </c>
      <c r="AM26">
        <f t="shared" si="24"/>
        <v>0.41425067778814545</v>
      </c>
      <c r="AO26">
        <f t="shared" si="25"/>
        <v>6.8059168555439768E-7</v>
      </c>
    </row>
    <row r="27" spans="1:41" x14ac:dyDescent="0.45">
      <c r="A27" s="20">
        <v>520</v>
      </c>
      <c r="B27">
        <v>175.39902533134301</v>
      </c>
      <c r="C27">
        <v>3.9809273503621512</v>
      </c>
      <c r="D27">
        <v>1.4612787750597405</v>
      </c>
      <c r="E27" s="26">
        <f t="shared" si="0"/>
        <v>97.609557596892401</v>
      </c>
      <c r="F27" s="26">
        <f t="shared" si="1"/>
        <v>2.2153860704765376</v>
      </c>
      <c r="G27" s="1">
        <v>-0.8764501386564052</v>
      </c>
      <c r="H27" s="27">
        <v>0.01</v>
      </c>
      <c r="I27" s="1">
        <f t="shared" si="22"/>
        <v>7.4700116785681345</v>
      </c>
      <c r="J27" s="4">
        <f t="shared" si="26"/>
        <v>4.0848969299068782E-2</v>
      </c>
      <c r="K27" s="1">
        <f t="shared" si="23"/>
        <v>1.0176661909601559</v>
      </c>
      <c r="L27" s="1">
        <f t="shared" si="27"/>
        <v>0.72917045432063676</v>
      </c>
      <c r="M27" s="1">
        <f t="shared" si="28"/>
        <v>3.5124110147727122E-2</v>
      </c>
      <c r="N27" s="1">
        <f t="shared" si="2"/>
        <v>4.5885102702822875E-3</v>
      </c>
      <c r="O27" s="1">
        <f t="shared" si="3"/>
        <v>0.36143748268842518</v>
      </c>
      <c r="P27" s="1">
        <f t="shared" si="4"/>
        <v>4.1099407333777108E-2</v>
      </c>
      <c r="Q27" s="1">
        <f t="shared" si="5"/>
        <v>1.3225246561329322</v>
      </c>
      <c r="R27" s="1">
        <f t="shared" si="6"/>
        <v>0.93213546123910807</v>
      </c>
      <c r="S27" s="1">
        <f t="shared" si="7"/>
        <v>0.53906511004164082</v>
      </c>
      <c r="T27" s="1">
        <f t="shared" si="8"/>
        <v>0.93749580010518441</v>
      </c>
      <c r="U27" s="1">
        <f t="shared" si="9"/>
        <v>1.4563905184893253</v>
      </c>
      <c r="V27" s="1">
        <f t="shared" si="10"/>
        <v>1.7666559773610724</v>
      </c>
      <c r="W27" s="1">
        <f t="shared" si="11"/>
        <v>-0.15112269483480723</v>
      </c>
      <c r="X27" s="1">
        <f t="shared" si="12"/>
        <v>-2.0784887214005532</v>
      </c>
      <c r="Y27" s="1">
        <f t="shared" si="13"/>
        <v>8.9705369880140173E-3</v>
      </c>
      <c r="Z27" s="1">
        <f t="shared" si="14"/>
        <v>3.6784029127097821E-2</v>
      </c>
      <c r="AA27" s="1">
        <f t="shared" si="15"/>
        <v>-0.37189789456537642</v>
      </c>
      <c r="AB27" s="1">
        <f t="shared" si="16"/>
        <v>-1.0852400472570001</v>
      </c>
      <c r="AC27" s="1">
        <f t="shared" si="17"/>
        <v>3.9396635188618773E-2</v>
      </c>
      <c r="AD27" s="1">
        <f t="shared" si="18"/>
        <v>0.3365472897608085</v>
      </c>
      <c r="AE27" s="1">
        <f t="shared" si="19"/>
        <v>4.1637161783138095E-2</v>
      </c>
      <c r="AF27" s="1">
        <f t="shared" si="20"/>
        <v>0.33841393922550117</v>
      </c>
      <c r="AG27" s="1">
        <f t="shared" si="21"/>
        <v>0.61994889899136063</v>
      </c>
      <c r="AI27">
        <v>520</v>
      </c>
      <c r="AJ27">
        <v>4.252552509</v>
      </c>
      <c r="AK27">
        <v>33.83063138905014</v>
      </c>
      <c r="AL27">
        <f t="shared" si="24"/>
        <v>4.2525525090000002E-2</v>
      </c>
      <c r="AM27">
        <f t="shared" si="24"/>
        <v>0.33830631389050142</v>
      </c>
      <c r="AO27">
        <f t="shared" si="25"/>
        <v>8.0077257771243133E-7</v>
      </c>
    </row>
    <row r="28" spans="1:41" x14ac:dyDescent="0.45">
      <c r="A28" s="20">
        <v>510</v>
      </c>
      <c r="B28">
        <v>257.92807852246898</v>
      </c>
      <c r="C28">
        <v>2.8002421723044448</v>
      </c>
      <c r="D28">
        <v>1.4617865814751956</v>
      </c>
      <c r="E28" s="26">
        <f t="shared" si="0"/>
        <v>143.536975697754</v>
      </c>
      <c r="F28" s="26">
        <f t="shared" si="1"/>
        <v>1.5583347688874238</v>
      </c>
      <c r="G28" s="1">
        <v>-2.7765115616087468</v>
      </c>
      <c r="H28" s="27">
        <v>0.01</v>
      </c>
      <c r="I28" s="1">
        <f t="shared" si="22"/>
        <v>10.575146939012129</v>
      </c>
      <c r="J28" s="4">
        <f t="shared" si="26"/>
        <v>3.9385548984882557E-2</v>
      </c>
      <c r="K28" s="1">
        <f t="shared" si="23"/>
        <v>1.4942204496931424</v>
      </c>
      <c r="L28" s="1">
        <f t="shared" si="27"/>
        <v>0.72939349143659671</v>
      </c>
      <c r="M28" s="1">
        <f t="shared" si="28"/>
        <v>3.5186965721968208E-2</v>
      </c>
      <c r="N28" s="1">
        <f t="shared" si="2"/>
        <v>1.7722232337335591E-3</v>
      </c>
      <c r="O28" s="1">
        <f t="shared" si="3"/>
        <v>0.22442348595466513</v>
      </c>
      <c r="P28" s="1">
        <f t="shared" si="4"/>
        <v>3.9560159395033906E-2</v>
      </c>
      <c r="Q28" s="1">
        <f t="shared" si="5"/>
        <v>1.3227580166515356</v>
      </c>
      <c r="R28" s="1">
        <f t="shared" si="6"/>
        <v>0.93201814379989256</v>
      </c>
      <c r="S28" s="1">
        <f t="shared" si="7"/>
        <v>0.53892775034423812</v>
      </c>
      <c r="T28" s="1">
        <f t="shared" si="8"/>
        <v>0.93717423698215008</v>
      </c>
      <c r="U28" s="1">
        <f t="shared" si="9"/>
        <v>2.6984723153080772</v>
      </c>
      <c r="V28" s="1">
        <f t="shared" si="10"/>
        <v>2.8778034742636844</v>
      </c>
      <c r="W28" s="1">
        <f t="shared" si="11"/>
        <v>-0.15096893096640474</v>
      </c>
      <c r="X28" s="1">
        <f t="shared" si="12"/>
        <v>-2.0779934780156699</v>
      </c>
      <c r="Y28" s="1">
        <f t="shared" si="13"/>
        <v>8.6274899521292126E-3</v>
      </c>
      <c r="Z28" s="1">
        <f t="shared" si="14"/>
        <v>3.5358010983443669E-2</v>
      </c>
      <c r="AA28" s="1">
        <f t="shared" si="15"/>
        <v>-0.21612153734342984</v>
      </c>
      <c r="AB28" s="1">
        <f t="shared" si="16"/>
        <v>-1.07708656817604</v>
      </c>
      <c r="AC28" s="1">
        <f t="shared" si="17"/>
        <v>3.6836767749174451E-2</v>
      </c>
      <c r="AD28" s="1">
        <f t="shared" si="18"/>
        <v>0.20892081484603972</v>
      </c>
      <c r="AE28" s="1">
        <f t="shared" si="19"/>
        <v>3.9144463423921153E-2</v>
      </c>
      <c r="AF28" s="1">
        <f t="shared" si="20"/>
        <v>0.21049095187692632</v>
      </c>
      <c r="AG28" s="1">
        <f t="shared" si="21"/>
        <v>0.75036458469915246</v>
      </c>
      <c r="AI28">
        <v>510</v>
      </c>
      <c r="AJ28">
        <v>4.0104730130000004</v>
      </c>
      <c r="AK28">
        <v>21.038622383317147</v>
      </c>
      <c r="AL28">
        <f t="shared" si="24"/>
        <v>4.0104730130000002E-2</v>
      </c>
      <c r="AM28">
        <f t="shared" si="24"/>
        <v>0.21038622383317146</v>
      </c>
      <c r="AO28">
        <f t="shared" si="25"/>
        <v>9.3308010995224319E-7</v>
      </c>
    </row>
    <row r="29" spans="1:41" x14ac:dyDescent="0.45">
      <c r="A29" s="20">
        <v>500</v>
      </c>
      <c r="B29">
        <v>372.87663458377466</v>
      </c>
      <c r="C29">
        <v>1.8535982168588971</v>
      </c>
      <c r="D29">
        <v>1.4623240351537206</v>
      </c>
      <c r="E29" s="26">
        <f t="shared" si="0"/>
        <v>207.50584714587063</v>
      </c>
      <c r="F29" s="26">
        <f t="shared" si="1"/>
        <v>1.0315274076819765</v>
      </c>
      <c r="G29" s="1">
        <v>-6.5587081901811466</v>
      </c>
      <c r="H29" s="27">
        <v>0.01</v>
      </c>
      <c r="I29" s="1">
        <f t="shared" si="22"/>
        <v>14.010808023076516</v>
      </c>
      <c r="J29" s="4">
        <f t="shared" si="26"/>
        <v>3.62141710484878E-2</v>
      </c>
      <c r="K29" s="1">
        <f t="shared" si="23"/>
        <v>2.1530286181071272</v>
      </c>
      <c r="L29" s="1">
        <f t="shared" si="27"/>
        <v>0.72962922292905152</v>
      </c>
      <c r="M29" s="1">
        <f t="shared" si="28"/>
        <v>3.5253523921195323E-2</v>
      </c>
      <c r="N29" s="1">
        <f t="shared" si="2"/>
        <v>4.7545086172524204E-4</v>
      </c>
      <c r="O29" s="1">
        <f t="shared" si="3"/>
        <v>0.11613190543223385</v>
      </c>
      <c r="P29" s="1">
        <f t="shared" si="4"/>
        <v>3.625087489554054E-2</v>
      </c>
      <c r="Q29" s="1">
        <f t="shared" si="5"/>
        <v>1.3236225481022508</v>
      </c>
      <c r="R29" s="1">
        <f t="shared" si="6"/>
        <v>0.9318939310872052</v>
      </c>
      <c r="S29" s="1">
        <f t="shared" si="7"/>
        <v>0.53878248513232418</v>
      </c>
      <c r="T29" s="1">
        <f t="shared" si="8"/>
        <v>0.93661559869922406</v>
      </c>
      <c r="U29" s="1">
        <f t="shared" si="9"/>
        <v>5.9109505915058849</v>
      </c>
      <c r="V29" s="1">
        <f t="shared" si="10"/>
        <v>5.9949426098357081</v>
      </c>
      <c r="W29" s="1">
        <f t="shared" si="11"/>
        <v>-0.15080645664171061</v>
      </c>
      <c r="X29" s="1">
        <f t="shared" si="12"/>
        <v>-2.0776018485966006</v>
      </c>
      <c r="Y29" s="1">
        <f t="shared" si="13"/>
        <v>7.8989205176138583E-3</v>
      </c>
      <c r="Z29" s="1">
        <f t="shared" si="14"/>
        <v>3.2306739329788031E-2</v>
      </c>
      <c r="AA29" s="1">
        <f t="shared" si="15"/>
        <v>-0.10210199117086344</v>
      </c>
      <c r="AB29" s="1">
        <f t="shared" si="16"/>
        <v>-1.0738405743455677</v>
      </c>
      <c r="AC29" s="1">
        <f t="shared" si="17"/>
        <v>3.5696050459130969E-2</v>
      </c>
      <c r="AD29" s="1">
        <f t="shared" si="18"/>
        <v>0.10808992935319263</v>
      </c>
      <c r="AE29" s="1">
        <f t="shared" si="19"/>
        <v>3.7863738452258627E-2</v>
      </c>
      <c r="AF29" s="1">
        <f t="shared" si="20"/>
        <v>0.10910692226686874</v>
      </c>
      <c r="AG29" s="1">
        <f t="shared" si="21"/>
        <v>0.85302933928087255</v>
      </c>
      <c r="AI29">
        <v>500</v>
      </c>
      <c r="AJ29">
        <v>3.8832392694999998</v>
      </c>
      <c r="AK29">
        <v>10.893983515499706</v>
      </c>
      <c r="AL29">
        <f t="shared" si="24"/>
        <v>3.8832392694999995E-2</v>
      </c>
      <c r="AM29">
        <f t="shared" si="24"/>
        <v>0.10893983515499706</v>
      </c>
      <c r="AO29">
        <f t="shared" si="25"/>
        <v>9.6620914493447543E-7</v>
      </c>
    </row>
    <row r="30" spans="1:41" x14ac:dyDescent="0.45">
      <c r="A30" s="20">
        <v>490</v>
      </c>
      <c r="B30">
        <v>462.75102776758223</v>
      </c>
      <c r="C30">
        <v>2.130709912679285</v>
      </c>
      <c r="D30">
        <v>1.4628938036957428</v>
      </c>
      <c r="E30" s="26">
        <f t="shared" si="0"/>
        <v>257.52094695265959</v>
      </c>
      <c r="F30" s="26">
        <f t="shared" si="1"/>
        <v>1.1857400664060223</v>
      </c>
      <c r="G30" s="1">
        <v>-6.5109848516415649</v>
      </c>
      <c r="H30" s="27">
        <v>0.01</v>
      </c>
      <c r="I30" s="1">
        <f t="shared" si="22"/>
        <v>16.003729877376632</v>
      </c>
      <c r="J30" s="4">
        <f t="shared" si="26"/>
        <v>3.3427824208161455E-2</v>
      </c>
      <c r="K30" s="1">
        <f t="shared" si="23"/>
        <v>2.6642702262941969</v>
      </c>
      <c r="L30" s="1">
        <f t="shared" si="27"/>
        <v>0.72987876131873552</v>
      </c>
      <c r="M30" s="1">
        <f t="shared" si="28"/>
        <v>3.5324120896940307E-2</v>
      </c>
      <c r="N30" s="1">
        <f t="shared" si="2"/>
        <v>1.7136244392128877E-4</v>
      </c>
      <c r="O30" s="1">
        <f t="shared" si="3"/>
        <v>6.9650163849179769E-2</v>
      </c>
      <c r="P30" s="1">
        <f t="shared" si="4"/>
        <v>3.3362444845676298E-2</v>
      </c>
      <c r="Q30" s="1">
        <f t="shared" si="5"/>
        <v>1.32431220185973</v>
      </c>
      <c r="R30" s="1">
        <f t="shared" si="6"/>
        <v>0.93176219855413456</v>
      </c>
      <c r="S30" s="1">
        <f t="shared" si="7"/>
        <v>0.53862861339706025</v>
      </c>
      <c r="T30" s="1">
        <f t="shared" si="8"/>
        <v>0.93610426936561442</v>
      </c>
      <c r="U30" s="1">
        <f t="shared" si="9"/>
        <v>10.704749504341716</v>
      </c>
      <c r="V30" s="1">
        <f t="shared" si="10"/>
        <v>10.751356284241734</v>
      </c>
      <c r="W30" s="1">
        <f t="shared" si="11"/>
        <v>-0.15063451220743898</v>
      </c>
      <c r="X30" s="1">
        <f t="shared" si="12"/>
        <v>-2.0772704657813148</v>
      </c>
      <c r="Y30" s="1">
        <f t="shared" si="13"/>
        <v>7.2628547633759311E-3</v>
      </c>
      <c r="Z30" s="1">
        <f t="shared" si="14"/>
        <v>2.965749400830088E-2</v>
      </c>
      <c r="AA30" s="1">
        <f t="shared" si="15"/>
        <v>-5.707477998043467E-2</v>
      </c>
      <c r="AB30" s="1">
        <f t="shared" si="16"/>
        <v>-1.0732528465010811</v>
      </c>
      <c r="AC30" s="1">
        <f t="shared" si="17"/>
        <v>3.5483591675748598E-2</v>
      </c>
      <c r="AD30" s="1">
        <f t="shared" si="18"/>
        <v>6.4816803606368503E-2</v>
      </c>
      <c r="AE30" s="1">
        <f t="shared" si="19"/>
        <v>3.7486859888006874E-2</v>
      </c>
      <c r="AF30" s="1">
        <f t="shared" si="20"/>
        <v>6.5484518953433962E-2</v>
      </c>
      <c r="AG30" s="1">
        <f t="shared" si="21"/>
        <v>0.89702862115855908</v>
      </c>
      <c r="AI30">
        <v>490</v>
      </c>
      <c r="AJ30">
        <v>3.8422555924999999</v>
      </c>
      <c r="AK30">
        <v>6.5476227255470549</v>
      </c>
      <c r="AL30">
        <f t="shared" si="24"/>
        <v>3.8422555924999997E-2</v>
      </c>
      <c r="AM30">
        <f t="shared" si="24"/>
        <v>6.5476227255470545E-2</v>
      </c>
      <c r="AO30">
        <f t="shared" si="25"/>
        <v>8.7559582589975347E-7</v>
      </c>
    </row>
    <row r="31" spans="1:41" x14ac:dyDescent="0.45">
      <c r="A31" s="20">
        <v>480</v>
      </c>
      <c r="B31">
        <v>487.06465603541898</v>
      </c>
      <c r="C31">
        <v>2.2503657239494581</v>
      </c>
      <c r="D31">
        <v>1.4634988590207467</v>
      </c>
      <c r="E31" s="26">
        <f t="shared" si="0"/>
        <v>271.05148108371071</v>
      </c>
      <c r="F31" s="26">
        <f t="shared" si="1"/>
        <v>1.2523285253778738</v>
      </c>
      <c r="G31" s="1">
        <v>-6.2704492245441186</v>
      </c>
      <c r="H31" s="27">
        <v>0.01</v>
      </c>
      <c r="I31" s="1">
        <f t="shared" si="22"/>
        <v>16.361169732629001</v>
      </c>
      <c r="J31" s="4">
        <f t="shared" si="26"/>
        <v>3.2499663098665435E-2</v>
      </c>
      <c r="K31" s="1">
        <f t="shared" si="23"/>
        <v>2.8015647203991878</v>
      </c>
      <c r="L31" s="1">
        <f t="shared" si="27"/>
        <v>0.73014334184682317</v>
      </c>
      <c r="M31" s="1">
        <f t="shared" si="28"/>
        <v>3.539913157319767E-2</v>
      </c>
      <c r="N31" s="1">
        <f t="shared" si="2"/>
        <v>1.3049215711120153E-4</v>
      </c>
      <c r="O31" s="1">
        <f t="shared" si="3"/>
        <v>6.0714986283096746E-2</v>
      </c>
      <c r="P31" s="1">
        <f t="shared" si="4"/>
        <v>3.2402415653189624E-2</v>
      </c>
      <c r="Q31" s="1">
        <f t="shared" si="5"/>
        <v>1.3242706059861094</v>
      </c>
      <c r="R31" s="1">
        <f t="shared" si="6"/>
        <v>0.93162224982860131</v>
      </c>
      <c r="S31" s="1">
        <f t="shared" si="7"/>
        <v>0.53846535561276154</v>
      </c>
      <c r="T31" s="1">
        <f t="shared" si="8"/>
        <v>0.93583523424946014</v>
      </c>
      <c r="U31" s="1">
        <f t="shared" si="9"/>
        <v>12.543757961731323</v>
      </c>
      <c r="V31" s="1">
        <f t="shared" si="10"/>
        <v>12.583555292622908</v>
      </c>
      <c r="W31" s="1">
        <f t="shared" si="11"/>
        <v>-0.15045225474061039</v>
      </c>
      <c r="X31" s="1">
        <f t="shared" si="12"/>
        <v>-2.0769407500799786</v>
      </c>
      <c r="Y31" s="1">
        <f t="shared" si="13"/>
        <v>7.0469707512030638E-3</v>
      </c>
      <c r="Z31" s="1">
        <f t="shared" si="14"/>
        <v>2.877873003223063E-2</v>
      </c>
      <c r="AA31" s="1">
        <f t="shared" si="15"/>
        <v>-4.8832549293275782E-2</v>
      </c>
      <c r="AB31" s="1">
        <f t="shared" si="16"/>
        <v>-1.0731434929999784</v>
      </c>
      <c r="AC31" s="1">
        <f t="shared" si="17"/>
        <v>3.5520549192625123E-2</v>
      </c>
      <c r="AD31" s="1">
        <f t="shared" si="18"/>
        <v>5.6492813524279026E-2</v>
      </c>
      <c r="AE31" s="1">
        <f t="shared" si="19"/>
        <v>3.7465596752300087E-2</v>
      </c>
      <c r="AF31" s="1">
        <f t="shared" si="20"/>
        <v>5.7080750163617459E-2</v>
      </c>
      <c r="AG31" s="1">
        <f t="shared" si="21"/>
        <v>0.90545365308408243</v>
      </c>
      <c r="AI31">
        <v>480</v>
      </c>
      <c r="AJ31">
        <v>3.8423193695000002</v>
      </c>
      <c r="AK31">
        <v>5.6838294274209691</v>
      </c>
      <c r="AL31">
        <f t="shared" si="24"/>
        <v>3.8423193695000003E-2</v>
      </c>
      <c r="AM31">
        <f t="shared" si="24"/>
        <v>5.6838294274209694E-2</v>
      </c>
      <c r="AO31">
        <f t="shared" si="25"/>
        <v>9.7577676297673701E-7</v>
      </c>
    </row>
    <row r="32" spans="1:41" x14ac:dyDescent="0.45">
      <c r="A32" s="20">
        <v>470</v>
      </c>
      <c r="B32">
        <v>494.93790048289731</v>
      </c>
      <c r="C32">
        <v>1.6968847634142623</v>
      </c>
      <c r="D32">
        <v>1.4641425206054803</v>
      </c>
      <c r="E32" s="26">
        <f t="shared" si="0"/>
        <v>275.4329416187324</v>
      </c>
      <c r="F32" s="26">
        <f t="shared" si="1"/>
        <v>0.94431637084003717</v>
      </c>
      <c r="G32" s="1">
        <v>-9.6904707994731751</v>
      </c>
      <c r="H32" s="27">
        <v>0.01</v>
      </c>
      <c r="I32" s="1">
        <f t="shared" si="22"/>
        <v>18.140497013351119</v>
      </c>
      <c r="J32" s="4">
        <f t="shared" si="26"/>
        <v>3.5356189428115151E-2</v>
      </c>
      <c r="K32" s="1">
        <f t="shared" si="23"/>
        <v>2.8552812820666231</v>
      </c>
      <c r="L32" s="1">
        <f t="shared" si="27"/>
        <v>0.73042433924430394</v>
      </c>
      <c r="M32" s="1">
        <f t="shared" si="28"/>
        <v>3.5478975222938344E-2</v>
      </c>
      <c r="N32" s="1">
        <f t="shared" si="2"/>
        <v>1.1746412744625124E-4</v>
      </c>
      <c r="O32" s="1">
        <f t="shared" si="3"/>
        <v>5.7539633977262306E-2</v>
      </c>
      <c r="P32" s="1">
        <f t="shared" si="4"/>
        <v>3.5351836403976482E-2</v>
      </c>
      <c r="Q32" s="1">
        <f t="shared" si="5"/>
        <v>1.3227713278522695</v>
      </c>
      <c r="R32" s="1">
        <f t="shared" si="6"/>
        <v>0.93147330641783488</v>
      </c>
      <c r="S32" s="1">
        <f t="shared" si="7"/>
        <v>0.53829184281158449</v>
      </c>
      <c r="T32" s="1">
        <f t="shared" si="8"/>
        <v>0.93606370881023659</v>
      </c>
      <c r="U32" s="1">
        <f t="shared" si="9"/>
        <v>13.321206866288239</v>
      </c>
      <c r="V32" s="1">
        <f t="shared" si="10"/>
        <v>13.358688272972199</v>
      </c>
      <c r="W32" s="1">
        <f t="shared" si="11"/>
        <v>-0.15025874675375139</v>
      </c>
      <c r="X32" s="1">
        <f t="shared" si="12"/>
        <v>-2.0765926814589775</v>
      </c>
      <c r="Y32" s="1">
        <f t="shared" si="13"/>
        <v>7.6804327393102806E-3</v>
      </c>
      <c r="Z32" s="1">
        <f t="shared" si="14"/>
        <v>3.1475708454833468E-2</v>
      </c>
      <c r="AA32" s="1">
        <f t="shared" si="15"/>
        <v>-4.5995568954055426E-2</v>
      </c>
      <c r="AB32" s="1">
        <f t="shared" si="16"/>
        <v>-1.0728092029205214</v>
      </c>
      <c r="AC32" s="1">
        <f t="shared" si="17"/>
        <v>3.5588252650937416E-2</v>
      </c>
      <c r="AD32" s="1">
        <f t="shared" si="18"/>
        <v>5.352939102127293E-2</v>
      </c>
      <c r="AE32" s="1">
        <f t="shared" si="19"/>
        <v>3.770768765861339E-2</v>
      </c>
      <c r="AF32" s="1">
        <f t="shared" si="20"/>
        <v>5.4145969824291582E-2</v>
      </c>
      <c r="AG32" s="1">
        <f t="shared" si="21"/>
        <v>0.90814634251709503</v>
      </c>
      <c r="AI32">
        <v>470</v>
      </c>
      <c r="AJ32">
        <v>3.842001915</v>
      </c>
      <c r="AK32">
        <v>5.3994487832892677</v>
      </c>
      <c r="AL32">
        <f t="shared" si="24"/>
        <v>3.8420019149999998E-2</v>
      </c>
      <c r="AM32">
        <f t="shared" si="24"/>
        <v>5.3994487832892679E-2</v>
      </c>
      <c r="AO32">
        <f t="shared" si="25"/>
        <v>5.3036294733924717E-7</v>
      </c>
    </row>
    <row r="33" spans="1:41" x14ac:dyDescent="0.45">
      <c r="A33" s="20">
        <v>460</v>
      </c>
      <c r="B33">
        <v>493.56601621864667</v>
      </c>
      <c r="C33">
        <v>1.6581370924863936</v>
      </c>
      <c r="D33">
        <v>1.4648285061653876</v>
      </c>
      <c r="E33" s="26">
        <f t="shared" si="0"/>
        <v>274.66948802567691</v>
      </c>
      <c r="F33" s="26">
        <f t="shared" si="1"/>
        <v>0.92275329196867828</v>
      </c>
      <c r="G33" s="1">
        <v>-9.5019466820892582</v>
      </c>
      <c r="H33" s="27">
        <v>0.01</v>
      </c>
      <c r="I33" s="1">
        <f t="shared" si="22"/>
        <v>17.413667336886611</v>
      </c>
      <c r="J33" s="4">
        <f t="shared" si="26"/>
        <v>3.4078981801620098E-2</v>
      </c>
      <c r="K33" s="1">
        <f t="shared" si="23"/>
        <v>2.8436019389865432</v>
      </c>
      <c r="L33" s="1">
        <f t="shared" si="27"/>
        <v>0.730723287263493</v>
      </c>
      <c r="M33" s="1">
        <f t="shared" si="28"/>
        <v>3.556412201726579E-2</v>
      </c>
      <c r="N33" s="1">
        <f t="shared" si="2"/>
        <v>1.2052879923580745E-4</v>
      </c>
      <c r="O33" s="1">
        <f t="shared" si="3"/>
        <v>5.8215598832062503E-2</v>
      </c>
      <c r="P33" s="1">
        <f t="shared" si="4"/>
        <v>3.4026729929642618E-2</v>
      </c>
      <c r="Q33" s="1">
        <f t="shared" si="5"/>
        <v>1.322812236341756</v>
      </c>
      <c r="R33" s="1">
        <f t="shared" si="6"/>
        <v>0.93131449562391688</v>
      </c>
      <c r="S33" s="1">
        <f t="shared" si="7"/>
        <v>0.53810710382042104</v>
      </c>
      <c r="T33" s="1">
        <f t="shared" si="8"/>
        <v>0.93572798734713036</v>
      </c>
      <c r="U33" s="1">
        <f t="shared" si="9"/>
        <v>13.143627680931221</v>
      </c>
      <c r="V33" s="1">
        <f t="shared" si="10"/>
        <v>13.181614036791604</v>
      </c>
      <c r="W33" s="1">
        <f t="shared" si="11"/>
        <v>-0.15005294305536179</v>
      </c>
      <c r="X33" s="1">
        <f t="shared" si="12"/>
        <v>-2.0762233936477736</v>
      </c>
      <c r="Y33" s="1">
        <f t="shared" si="13"/>
        <v>7.3843626207889456E-3</v>
      </c>
      <c r="Z33" s="1">
        <f t="shared" si="14"/>
        <v>3.0259463962893092E-2</v>
      </c>
      <c r="AA33" s="1">
        <f t="shared" si="15"/>
        <v>-4.660923759209977E-2</v>
      </c>
      <c r="AB33" s="1">
        <f t="shared" si="16"/>
        <v>-1.0728103476501625</v>
      </c>
      <c r="AC33" s="1">
        <f t="shared" si="17"/>
        <v>3.5676230740852348E-2</v>
      </c>
      <c r="AD33" s="1">
        <f t="shared" si="18"/>
        <v>5.4148689103930239E-2</v>
      </c>
      <c r="AE33" s="1">
        <f t="shared" si="19"/>
        <v>3.7714268286728296E-2</v>
      </c>
      <c r="AF33" s="1">
        <f t="shared" si="20"/>
        <v>5.4746646288844646E-2</v>
      </c>
      <c r="AG33" s="1">
        <f t="shared" si="21"/>
        <v>0.90753908542442707</v>
      </c>
      <c r="AI33">
        <v>460</v>
      </c>
      <c r="AJ33">
        <v>3.8423362970000001</v>
      </c>
      <c r="AK33">
        <v>5.4641114264572908</v>
      </c>
      <c r="AL33">
        <f t="shared" si="24"/>
        <v>3.842336297E-2</v>
      </c>
      <c r="AM33">
        <f t="shared" si="24"/>
        <v>5.464111426457291E-2</v>
      </c>
      <c r="AO33">
        <f t="shared" si="25"/>
        <v>5.139522779910877E-7</v>
      </c>
    </row>
    <row r="34" spans="1:41" x14ac:dyDescent="0.45">
      <c r="A34" s="20">
        <v>450</v>
      </c>
      <c r="B34">
        <v>537.78186802235621</v>
      </c>
      <c r="C34">
        <v>1.6936418498102184</v>
      </c>
      <c r="D34">
        <v>1.4655609913012229</v>
      </c>
      <c r="E34" s="26">
        <f t="shared" si="0"/>
        <v>299.2756095544413</v>
      </c>
      <c r="F34" s="26">
        <f t="shared" si="1"/>
        <v>0.94251168941938668</v>
      </c>
      <c r="G34" s="1">
        <v>-9.3259180392232519</v>
      </c>
      <c r="H34" s="27">
        <v>0.01</v>
      </c>
      <c r="I34" s="1">
        <f t="shared" si="22"/>
        <v>17.488406928938772</v>
      </c>
      <c r="J34" s="4">
        <f t="shared" si="26"/>
        <v>3.1495305471687191E-2</v>
      </c>
      <c r="K34" s="1">
        <f t="shared" si="23"/>
        <v>3.0900790801039575</v>
      </c>
      <c r="L34" s="1">
        <f t="shared" si="27"/>
        <v>0.73104190150961312</v>
      </c>
      <c r="M34" s="1">
        <f t="shared" si="28"/>
        <v>3.5655100748835045E-2</v>
      </c>
      <c r="N34" s="1">
        <f t="shared" si="2"/>
        <v>7.3809639079320088E-5</v>
      </c>
      <c r="O34" s="1">
        <f t="shared" si="3"/>
        <v>4.5498356247610172E-2</v>
      </c>
      <c r="P34" s="1">
        <f t="shared" si="4"/>
        <v>3.1360113466007492E-2</v>
      </c>
      <c r="Q34" s="1">
        <f t="shared" si="5"/>
        <v>1.323313788729473</v>
      </c>
      <c r="R34" s="1">
        <f t="shared" si="6"/>
        <v>0.93114483630109202</v>
      </c>
      <c r="S34" s="1">
        <f t="shared" si="7"/>
        <v>0.5379100502934423</v>
      </c>
      <c r="T34" s="1">
        <f t="shared" si="8"/>
        <v>0.93520804787255951</v>
      </c>
      <c r="U34" s="1">
        <f t="shared" si="9"/>
        <v>17.474089492835745</v>
      </c>
      <c r="V34" s="1">
        <f t="shared" si="10"/>
        <v>17.502679897765155</v>
      </c>
      <c r="W34" s="1">
        <f t="shared" si="11"/>
        <v>-0.14983367540976689</v>
      </c>
      <c r="X34" s="1">
        <f t="shared" si="12"/>
        <v>-2.0758256968411439</v>
      </c>
      <c r="Y34" s="1">
        <f t="shared" si="13"/>
        <v>6.7976230064162721E-3</v>
      </c>
      <c r="Z34" s="1">
        <f t="shared" si="14"/>
        <v>2.7822470208661829E-2</v>
      </c>
      <c r="AA34" s="1">
        <f t="shared" si="15"/>
        <v>-3.5217486329096825E-2</v>
      </c>
      <c r="AB34" s="1">
        <f t="shared" si="16"/>
        <v>-1.0727972339165124</v>
      </c>
      <c r="AC34" s="1">
        <f t="shared" si="17"/>
        <v>3.5723741021495357E-2</v>
      </c>
      <c r="AD34" s="1">
        <f t="shared" si="18"/>
        <v>4.2311812080206408E-2</v>
      </c>
      <c r="AE34" s="1">
        <f t="shared" si="19"/>
        <v>3.760157783589934E-2</v>
      </c>
      <c r="AF34" s="1">
        <f t="shared" si="20"/>
        <v>4.2771053148214645E-2</v>
      </c>
      <c r="AG34" s="1">
        <f t="shared" si="21"/>
        <v>0.91962736901588604</v>
      </c>
      <c r="AI34">
        <v>450</v>
      </c>
      <c r="AJ34">
        <v>3.85390079</v>
      </c>
      <c r="AK34">
        <v>4.3062447422221606</v>
      </c>
      <c r="AL34">
        <f t="shared" si="24"/>
        <v>3.8539007899999998E-2</v>
      </c>
      <c r="AM34">
        <f t="shared" si="24"/>
        <v>4.3062447422221609E-2</v>
      </c>
      <c r="AO34">
        <f t="shared" si="25"/>
        <v>9.6368574800380969E-7</v>
      </c>
    </row>
    <row r="35" spans="1:41" x14ac:dyDescent="0.45">
      <c r="A35" s="20">
        <v>440</v>
      </c>
      <c r="B35">
        <v>616.2645905580589</v>
      </c>
      <c r="C35">
        <v>1.7287447666973612</v>
      </c>
      <c r="D35">
        <v>1.4663446799969326</v>
      </c>
      <c r="E35" s="26">
        <f t="shared" si="0"/>
        <v>342.95124464555983</v>
      </c>
      <c r="F35" s="26">
        <f t="shared" si="1"/>
        <v>0.96204646266708171</v>
      </c>
      <c r="G35" s="1">
        <v>-10.621416012119546</v>
      </c>
      <c r="H35" s="27">
        <v>0.01</v>
      </c>
      <c r="I35" s="1">
        <f t="shared" si="22"/>
        <v>20.090462112564584</v>
      </c>
      <c r="J35" s="4">
        <f t="shared" si="26"/>
        <v>3.1571152029436909E-2</v>
      </c>
      <c r="K35" s="1">
        <f t="shared" si="23"/>
        <v>3.54131586811202</v>
      </c>
      <c r="L35" s="1">
        <f t="shared" si="27"/>
        <v>0.73138210623247302</v>
      </c>
      <c r="M35" s="1">
        <f t="shared" si="28"/>
        <v>3.5752507980068328E-2</v>
      </c>
      <c r="N35" s="1">
        <f t="shared" si="2"/>
        <v>3.0016401913998141E-5</v>
      </c>
      <c r="O35" s="1">
        <f t="shared" si="3"/>
        <v>2.8975174477668959E-2</v>
      </c>
      <c r="P35" s="1">
        <f t="shared" si="4"/>
        <v>3.1434871955761459E-2</v>
      </c>
      <c r="Q35" s="1">
        <f t="shared" si="5"/>
        <v>1.3227798186571973</v>
      </c>
      <c r="R35" s="1">
        <f t="shared" si="6"/>
        <v>0.93096322199635684</v>
      </c>
      <c r="S35" s="1">
        <f t="shared" si="7"/>
        <v>0.53769945908829686</v>
      </c>
      <c r="T35" s="1">
        <f t="shared" si="8"/>
        <v>0.93503058096132197</v>
      </c>
      <c r="U35" s="1">
        <f t="shared" si="9"/>
        <v>29.356292408227286</v>
      </c>
      <c r="V35" s="1">
        <f t="shared" si="10"/>
        <v>29.373319593763025</v>
      </c>
      <c r="W35" s="1">
        <f t="shared" si="11"/>
        <v>-0.14959963456052755</v>
      </c>
      <c r="X35" s="1">
        <f t="shared" si="12"/>
        <v>-2.0754011813808257</v>
      </c>
      <c r="Y35" s="1">
        <f t="shared" si="13"/>
        <v>6.80521873006681E-3</v>
      </c>
      <c r="Z35" s="1">
        <f t="shared" si="14"/>
        <v>2.788837925223742E-2</v>
      </c>
      <c r="AA35" s="1">
        <f t="shared" si="15"/>
        <v>-2.1115670157560957E-2</v>
      </c>
      <c r="AB35" s="1">
        <f t="shared" si="16"/>
        <v>-1.0725920139241438</v>
      </c>
      <c r="AC35" s="1">
        <f t="shared" si="17"/>
        <v>3.5780416456855126E-2</v>
      </c>
      <c r="AD35" s="1">
        <f t="shared" si="18"/>
        <v>2.6940370355525836E-2</v>
      </c>
      <c r="AE35" s="1">
        <f t="shared" si="19"/>
        <v>3.7661207737748989E-2</v>
      </c>
      <c r="AF35" s="1">
        <f t="shared" si="20"/>
        <v>2.726531458132837E-2</v>
      </c>
      <c r="AG35" s="1">
        <f t="shared" si="21"/>
        <v>0.93507347768092264</v>
      </c>
      <c r="AI35">
        <v>440</v>
      </c>
      <c r="AJ35">
        <v>3.8555300235000001</v>
      </c>
      <c r="AK35">
        <v>2.7680813432976459</v>
      </c>
      <c r="AL35">
        <f t="shared" si="24"/>
        <v>3.8555300234999999E-2</v>
      </c>
      <c r="AM35">
        <f t="shared" si="24"/>
        <v>2.7680813432976459E-2</v>
      </c>
      <c r="AO35" s="19">
        <f t="shared" si="25"/>
        <v>9.7204068936142861E-7</v>
      </c>
    </row>
    <row r="36" spans="1:41" x14ac:dyDescent="0.45">
      <c r="A36" s="20">
        <v>430</v>
      </c>
      <c r="B36">
        <v>600.81189266395143</v>
      </c>
      <c r="C36">
        <v>1.9652761355487798</v>
      </c>
      <c r="D36">
        <v>1.4671848883197791</v>
      </c>
      <c r="E36" s="26">
        <f t="shared" si="0"/>
        <v>334.35181826748902</v>
      </c>
      <c r="F36" s="26">
        <f t="shared" si="1"/>
        <v>1.0936761694328963</v>
      </c>
      <c r="G36" s="1">
        <v>-9.0309865055603922</v>
      </c>
      <c r="H36" s="27">
        <v>0.01</v>
      </c>
      <c r="I36" s="1">
        <f t="shared" si="22"/>
        <v>19.713658395389686</v>
      </c>
      <c r="J36" s="4">
        <f t="shared" si="26"/>
        <v>3.1769293563714128E-2</v>
      </c>
      <c r="K36" s="1">
        <f t="shared" si="23"/>
        <v>3.453224691645234</v>
      </c>
      <c r="L36" s="1">
        <f t="shared" si="27"/>
        <v>0.73174606589231039</v>
      </c>
      <c r="M36" s="1">
        <f t="shared" si="28"/>
        <v>3.5857018929337278E-2</v>
      </c>
      <c r="N36" s="1">
        <f t="shared" si="2"/>
        <v>3.5903875043813306E-5</v>
      </c>
      <c r="O36" s="1">
        <f t="shared" si="3"/>
        <v>3.1643431368053941E-2</v>
      </c>
      <c r="P36" s="1">
        <f t="shared" si="4"/>
        <v>3.1635209080740231E-2</v>
      </c>
      <c r="Q36" s="1">
        <f t="shared" si="5"/>
        <v>1.3221651160781756</v>
      </c>
      <c r="R36" s="1">
        <f t="shared" si="6"/>
        <v>0.93076840090073609</v>
      </c>
      <c r="S36" s="1">
        <f t="shared" si="7"/>
        <v>0.53747395142551824</v>
      </c>
      <c r="T36" s="1">
        <f t="shared" si="8"/>
        <v>0.93485567656484214</v>
      </c>
      <c r="U36" s="1">
        <f t="shared" si="9"/>
        <v>26.501534053832668</v>
      </c>
      <c r="V36" s="1">
        <f t="shared" si="10"/>
        <v>26.520394175171166</v>
      </c>
      <c r="W36" s="1">
        <f t="shared" si="11"/>
        <v>-0.14934934908095476</v>
      </c>
      <c r="X36" s="1">
        <f t="shared" si="12"/>
        <v>-2.0749505937711752</v>
      </c>
      <c r="Y36" s="1">
        <f t="shared" si="13"/>
        <v>6.839315743527352E-3</v>
      </c>
      <c r="Z36" s="1">
        <f t="shared" si="14"/>
        <v>2.8068540765729153E-2</v>
      </c>
      <c r="AA36" s="1">
        <f t="shared" si="15"/>
        <v>-2.3349240500106446E-2</v>
      </c>
      <c r="AB36" s="1">
        <f t="shared" si="16"/>
        <v>-1.0724667674255062</v>
      </c>
      <c r="AC36" s="1">
        <f t="shared" si="17"/>
        <v>3.5890394198033145E-2</v>
      </c>
      <c r="AD36" s="1">
        <f t="shared" si="18"/>
        <v>2.9414875778148459E-2</v>
      </c>
      <c r="AE36" s="1">
        <f t="shared" si="19"/>
        <v>3.7780473865303685E-2</v>
      </c>
      <c r="AF36" s="1">
        <f t="shared" si="20"/>
        <v>2.9764941340357429E-2</v>
      </c>
      <c r="AG36" s="1">
        <f t="shared" si="21"/>
        <v>0.93245458479433885</v>
      </c>
      <c r="AI36">
        <v>430</v>
      </c>
      <c r="AJ36">
        <v>3.8689323665000002</v>
      </c>
      <c r="AK36">
        <v>3.0077637188253332</v>
      </c>
      <c r="AL36">
        <f t="shared" si="24"/>
        <v>3.8689323665000004E-2</v>
      </c>
      <c r="AM36">
        <f t="shared" si="24"/>
        <v>3.0077637188253334E-2</v>
      </c>
      <c r="AO36">
        <f t="shared" si="25"/>
        <v>9.2378665169937839E-7</v>
      </c>
    </row>
    <row r="37" spans="1:41" x14ac:dyDescent="0.45">
      <c r="A37">
        <v>420</v>
      </c>
      <c r="B37">
        <v>571.57366207013149</v>
      </c>
      <c r="C37">
        <v>1.684824140392426</v>
      </c>
      <c r="D37">
        <v>1.4680876442712048</v>
      </c>
      <c r="E37" s="4">
        <f t="shared" si="0"/>
        <v>318.08074294202822</v>
      </c>
      <c r="F37" s="4">
        <f t="shared" si="1"/>
        <v>0.93760463412838524</v>
      </c>
      <c r="G37" s="1">
        <v>-9.5789314803006782</v>
      </c>
      <c r="H37" s="1">
        <v>0.01</v>
      </c>
      <c r="I37" s="1">
        <f t="shared" si="22"/>
        <v>17.823639137567966</v>
      </c>
      <c r="J37" s="4">
        <f t="shared" si="26"/>
        <v>3.0240449186052586E-2</v>
      </c>
      <c r="K37" s="1">
        <f t="shared" si="23"/>
        <v>3.2799959812208481</v>
      </c>
      <c r="L37" s="1">
        <f t="shared" si="27"/>
        <v>0.73213622250938482</v>
      </c>
      <c r="M37" s="1">
        <f t="shared" si="28"/>
        <v>3.5969400489042513E-2</v>
      </c>
      <c r="N37" s="1">
        <f t="shared" si="2"/>
        <v>5.0928969505093277E-5</v>
      </c>
      <c r="O37" s="1">
        <f t="shared" si="3"/>
        <v>3.7628408027134047E-2</v>
      </c>
      <c r="P37" s="1">
        <f t="shared" si="4"/>
        <v>3.0061855785130341E-2</v>
      </c>
      <c r="Q37" s="1">
        <f t="shared" si="5"/>
        <v>1.3221579625516457</v>
      </c>
      <c r="R37" s="1">
        <f t="shared" si="6"/>
        <v>0.93055895189170124</v>
      </c>
      <c r="S37" s="1">
        <f t="shared" si="7"/>
        <v>0.53723196813214813</v>
      </c>
      <c r="T37" s="1">
        <f t="shared" si="8"/>
        <v>0.93443731063487157</v>
      </c>
      <c r="U37" s="1">
        <f t="shared" si="9"/>
        <v>21.711247702579282</v>
      </c>
      <c r="V37" s="1">
        <f t="shared" si="10"/>
        <v>21.734265039396991</v>
      </c>
      <c r="W37" s="1">
        <f t="shared" si="11"/>
        <v>-0.14908116038786229</v>
      </c>
      <c r="X37" s="1">
        <f t="shared" si="12"/>
        <v>-2.0744677286358351</v>
      </c>
      <c r="Y37" s="1">
        <f t="shared" si="13"/>
        <v>6.4897163552549387E-3</v>
      </c>
      <c r="Z37" s="1">
        <f t="shared" si="14"/>
        <v>2.663423274048804E-2</v>
      </c>
      <c r="AA37" s="1">
        <f t="shared" si="15"/>
        <v>-2.842007906397697E-2</v>
      </c>
      <c r="AB37" s="1">
        <f t="shared" si="16"/>
        <v>-1.0724771102219379</v>
      </c>
      <c r="AC37" s="1">
        <f t="shared" si="17"/>
        <v>3.6016731668038864E-2</v>
      </c>
      <c r="AD37" s="1">
        <f t="shared" si="18"/>
        <v>3.497021308279135E-2</v>
      </c>
      <c r="AE37" s="1">
        <f t="shared" si="19"/>
        <v>3.7810321294559419E-2</v>
      </c>
      <c r="AF37" s="1">
        <f t="shared" si="20"/>
        <v>3.5350165612627202E-2</v>
      </c>
      <c r="AG37" s="1">
        <f t="shared" si="21"/>
        <v>0.92683951309281343</v>
      </c>
      <c r="AI37">
        <v>420</v>
      </c>
      <c r="AJ37">
        <v>3.8730705974999999</v>
      </c>
      <c r="AK37">
        <v>3.5686533236975766</v>
      </c>
      <c r="AL37">
        <f t="shared" si="24"/>
        <v>3.8730705975000002E-2</v>
      </c>
      <c r="AM37">
        <f t="shared" si="24"/>
        <v>3.5686533236975765E-2</v>
      </c>
      <c r="AO37">
        <f t="shared" si="25"/>
        <v>9.6025113869960849E-7</v>
      </c>
    </row>
    <row r="38" spans="1:41" x14ac:dyDescent="0.45">
      <c r="A38">
        <v>410</v>
      </c>
      <c r="B38">
        <v>531.97725016717482</v>
      </c>
      <c r="C38">
        <v>2.8272248856016824</v>
      </c>
      <c r="D38">
        <v>1.4690598075106212</v>
      </c>
      <c r="E38" s="4">
        <f t="shared" si="0"/>
        <v>296.04533971803284</v>
      </c>
      <c r="F38" s="4">
        <f t="shared" si="1"/>
        <v>1.5733506488373366</v>
      </c>
      <c r="G38" s="1">
        <v>-5.1956342452843138</v>
      </c>
      <c r="H38" s="1">
        <v>0.01</v>
      </c>
      <c r="I38" s="1">
        <f t="shared" si="22"/>
        <v>17.516451320353809</v>
      </c>
      <c r="J38" s="4">
        <f t="shared" si="26"/>
        <v>3.1877437854037648E-2</v>
      </c>
      <c r="K38" s="1">
        <f t="shared" si="23"/>
        <v>3.0579324487780974</v>
      </c>
      <c r="L38" s="1">
        <f t="shared" si="27"/>
        <v>0.73255534005671386</v>
      </c>
      <c r="M38" s="1">
        <f t="shared" si="28"/>
        <v>3.6090526874434377E-2</v>
      </c>
      <c r="N38" s="1">
        <f t="shared" si="2"/>
        <v>7.9672206529884888E-5</v>
      </c>
      <c r="O38" s="1">
        <f t="shared" si="3"/>
        <v>4.6984738217647273E-2</v>
      </c>
      <c r="P38" s="1">
        <f t="shared" si="4"/>
        <v>3.1738804445690612E-2</v>
      </c>
      <c r="Q38" s="1">
        <f t="shared" si="5"/>
        <v>1.3209246091828579</v>
      </c>
      <c r="R38" s="1">
        <f t="shared" si="6"/>
        <v>0.93033325575650538</v>
      </c>
      <c r="S38" s="1">
        <f t="shared" si="7"/>
        <v>0.53697174009232607</v>
      </c>
      <c r="T38" s="1">
        <f t="shared" si="8"/>
        <v>0.93442061275290333</v>
      </c>
      <c r="U38" s="1">
        <f t="shared" si="9"/>
        <v>16.785137315718696</v>
      </c>
      <c r="V38" s="1">
        <f t="shared" si="10"/>
        <v>16.814899188146573</v>
      </c>
      <c r="W38" s="1">
        <f t="shared" si="11"/>
        <v>-0.14879319309231426</v>
      </c>
      <c r="X38" s="1">
        <f t="shared" si="12"/>
        <v>-2.0739493714248769</v>
      </c>
      <c r="Y38" s="1">
        <f t="shared" si="13"/>
        <v>6.8410089654913388E-3</v>
      </c>
      <c r="Z38" s="1">
        <f t="shared" si="14"/>
        <v>2.8157569832886323E-2</v>
      </c>
      <c r="AA38" s="1">
        <f t="shared" si="15"/>
        <v>-3.6604476075025073E-2</v>
      </c>
      <c r="AB38" s="1">
        <f t="shared" si="16"/>
        <v>-1.0722739752788597</v>
      </c>
      <c r="AC38" s="1">
        <f t="shared" si="17"/>
        <v>3.6164552245126713E-2</v>
      </c>
      <c r="AD38" s="1">
        <f t="shared" si="18"/>
        <v>4.3654654677339963E-2</v>
      </c>
      <c r="AE38" s="1">
        <f t="shared" si="19"/>
        <v>3.805425373181319E-2</v>
      </c>
      <c r="AF38" s="1">
        <f t="shared" si="20"/>
        <v>4.4128588468839089E-2</v>
      </c>
      <c r="AG38" s="1">
        <f t="shared" si="21"/>
        <v>0.9178171577993478</v>
      </c>
      <c r="AI38">
        <v>410</v>
      </c>
      <c r="AJ38">
        <v>3.8989394905000001</v>
      </c>
      <c r="AK38">
        <v>4.4309524493146144</v>
      </c>
      <c r="AL38">
        <f t="shared" si="24"/>
        <v>3.8989394905000002E-2</v>
      </c>
      <c r="AM38">
        <f t="shared" si="24"/>
        <v>4.4309524493146145E-2</v>
      </c>
      <c r="AO38">
        <f t="shared" si="25"/>
        <v>9.0722685868125165E-7</v>
      </c>
    </row>
    <row r="39" spans="1:41" x14ac:dyDescent="0.45">
      <c r="A39">
        <v>400</v>
      </c>
      <c r="B39">
        <v>474.30650334923502</v>
      </c>
      <c r="C39">
        <v>1.6106776780594498</v>
      </c>
      <c r="D39">
        <v>1.4701092136836684</v>
      </c>
      <c r="E39" s="4">
        <f t="shared" si="0"/>
        <v>263.95156911384936</v>
      </c>
      <c r="F39" s="4">
        <f t="shared" si="1"/>
        <v>0.89634212784008405</v>
      </c>
      <c r="G39" s="1">
        <v>-9.1529113203318921</v>
      </c>
      <c r="H39" s="1">
        <v>0.01</v>
      </c>
      <c r="I39" s="1">
        <f t="shared" si="22"/>
        <v>16.353067630975676</v>
      </c>
      <c r="J39" s="4">
        <f t="shared" si="26"/>
        <v>3.3328744812429693E-2</v>
      </c>
      <c r="K39" s="1">
        <f t="shared" si="23"/>
        <v>2.7305205125048735</v>
      </c>
      <c r="L39" s="1">
        <f t="shared" si="27"/>
        <v>0.73300655747667554</v>
      </c>
      <c r="M39" s="1">
        <f t="shared" si="28"/>
        <v>3.6221398539358587E-2</v>
      </c>
      <c r="N39" s="1">
        <f t="shared" si="2"/>
        <v>1.5390943084826042E-4</v>
      </c>
      <c r="O39" s="1">
        <f t="shared" si="3"/>
        <v>6.5185351045801213E-2</v>
      </c>
      <c r="P39" s="1">
        <f t="shared" si="4"/>
        <v>3.3229197582910888E-2</v>
      </c>
      <c r="Q39" s="1">
        <f t="shared" si="5"/>
        <v>1.3197146296839335</v>
      </c>
      <c r="R39" s="1">
        <f t="shared" si="6"/>
        <v>0.93008946043689944</v>
      </c>
      <c r="S39" s="1">
        <f t="shared" si="7"/>
        <v>0.53669125279661123</v>
      </c>
      <c r="T39" s="1">
        <f t="shared" si="8"/>
        <v>0.93436055758015835</v>
      </c>
      <c r="U39" s="1">
        <f t="shared" si="9"/>
        <v>11.493201379869229</v>
      </c>
      <c r="V39" s="1">
        <f t="shared" si="10"/>
        <v>11.536623334330889</v>
      </c>
      <c r="W39" s="1">
        <f t="shared" si="11"/>
        <v>-0.14848331965284844</v>
      </c>
      <c r="X39" s="1">
        <f t="shared" si="12"/>
        <v>-2.0733937998528926</v>
      </c>
      <c r="Y39" s="1">
        <f t="shared" si="13"/>
        <v>7.1501537830596764E-3</v>
      </c>
      <c r="Z39" s="1">
        <f t="shared" si="14"/>
        <v>2.9514328328742002E-2</v>
      </c>
      <c r="AA39" s="1">
        <f t="shared" si="15"/>
        <v>-5.3126415612738578E-2</v>
      </c>
      <c r="AB39" s="1">
        <f t="shared" si="16"/>
        <v>-1.072171106173841</v>
      </c>
      <c r="AC39" s="1">
        <f t="shared" si="17"/>
        <v>3.6364361065118894E-2</v>
      </c>
      <c r="AD39" s="1">
        <f t="shared" si="18"/>
        <v>6.0549001946914302E-2</v>
      </c>
      <c r="AE39" s="1">
        <f t="shared" si="19"/>
        <v>3.8337330567286367E-2</v>
      </c>
      <c r="AF39" s="1">
        <f t="shared" si="20"/>
        <v>6.1177682137423479E-2</v>
      </c>
      <c r="AG39" s="1">
        <f t="shared" si="21"/>
        <v>0.90048498729529014</v>
      </c>
      <c r="AI39">
        <v>400</v>
      </c>
      <c r="AJ39">
        <v>3.9299335480000002</v>
      </c>
      <c r="AK39">
        <v>6.1186711337345443</v>
      </c>
      <c r="AL39">
        <f t="shared" si="24"/>
        <v>3.9299335480000003E-2</v>
      </c>
      <c r="AM39">
        <f t="shared" si="24"/>
        <v>6.1186711337345441E-2</v>
      </c>
      <c r="AO39">
        <f t="shared" si="25"/>
        <v>9.2553497853640162E-7</v>
      </c>
    </row>
    <row r="40" spans="1:41" x14ac:dyDescent="0.45">
      <c r="AJ40">
        <v>3.9601928000000002</v>
      </c>
      <c r="AK40">
        <v>6.7834916848477205</v>
      </c>
    </row>
    <row r="41" spans="1:41" x14ac:dyDescent="0.45">
      <c r="AJ41">
        <v>3.9944682125000002</v>
      </c>
      <c r="AK41">
        <v>7.2598921229490134</v>
      </c>
    </row>
    <row r="42" spans="1:41" x14ac:dyDescent="0.45">
      <c r="AJ42">
        <v>4.0218276980000001</v>
      </c>
      <c r="AK42">
        <v>8.7649253401581966</v>
      </c>
    </row>
    <row r="43" spans="1:41" x14ac:dyDescent="0.45">
      <c r="AJ43">
        <v>4.0543930530000001</v>
      </c>
      <c r="AK43">
        <v>10.237287002264662</v>
      </c>
    </row>
    <row r="44" spans="1:41" x14ac:dyDescent="0.45">
      <c r="AJ44">
        <v>4.1057348249999999</v>
      </c>
      <c r="AK44">
        <v>10.619392491401912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O44"/>
  <sheetViews>
    <sheetView workbookViewId="0">
      <selection activeCell="A13" sqref="A13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9" max="9" width="13.86328125" bestFit="1" customWidth="1"/>
    <col min="10" max="10" width="11.86328125" customWidth="1"/>
  </cols>
  <sheetData>
    <row r="1" spans="1:41" s="1" customFormat="1" x14ac:dyDescent="0.45">
      <c r="A1" s="5" t="s">
        <v>28</v>
      </c>
      <c r="B1" s="9">
        <v>0.55650000000000011</v>
      </c>
      <c r="C1" s="5" t="s">
        <v>29</v>
      </c>
      <c r="D1" s="16"/>
      <c r="AI1" s="9" t="s">
        <v>39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2" t="s">
        <v>82</v>
      </c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42.751003816635787</v>
      </c>
      <c r="C4">
        <v>1067.7685654317042</v>
      </c>
      <c r="D4" s="18">
        <f>1.32711+0.0026/(A4/1000)^2+0.00005/(A4/1000)^4</f>
        <v>1.3318902469135803</v>
      </c>
      <c r="E4" s="4">
        <f t="shared" ref="E4:E39" si="0">B4*B$1</f>
        <v>23.79093362395782</v>
      </c>
      <c r="F4" s="4">
        <f t="shared" ref="F4:F39" si="1">C4*B$1</f>
        <v>594.21320666274357</v>
      </c>
      <c r="G4" s="1">
        <v>0.97524810537256645</v>
      </c>
      <c r="H4" s="1">
        <v>0.01</v>
      </c>
      <c r="I4" s="1">
        <f t="shared" ref="I4:I8" si="2">(1-G4)*C4</f>
        <v>26.429295018051427</v>
      </c>
      <c r="J4" s="4">
        <f>F4*(1-G4)/(F4*(1-G4)+E4)</f>
        <v>0.38203499353488907</v>
      </c>
      <c r="K4" s="1">
        <f>(F4*(1-G4)+E4)*H4</f>
        <v>0.38498836301503447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3">M4*EXP(-2*K4)</f>
        <v>9.3794230579132831E-3</v>
      </c>
      <c r="O4" s="1">
        <f t="shared" ref="O4:O39" si="4">EXP(-K4)</f>
        <v>0.68045855464448424</v>
      </c>
      <c r="P4" s="1">
        <f t="shared" ref="P4:P39" si="5">J4/(1-J4)*(1-M4)/(1-M4*N4)</f>
        <v>0.60580660363420302</v>
      </c>
      <c r="Q4" s="1">
        <f t="shared" ref="Q4:Q39" si="6">4/(1+L4)^2*(1-J4)/(1-J4*L4)</f>
        <v>1.1990407717648328</v>
      </c>
      <c r="R4" s="1">
        <f t="shared" ref="R4:R39" si="7">(1-M4)/(1+M4)</f>
        <v>0.96029060889169604</v>
      </c>
      <c r="S4" s="1">
        <f t="shared" ref="S4:S39" si="8">R4/(1+L4)</f>
        <v>0.5783088109602933</v>
      </c>
      <c r="T4" s="1">
        <f t="shared" ref="T4:T39" si="9">2*S4/SQRT(Q4)</f>
        <v>1.0562648539021249</v>
      </c>
      <c r="U4" s="1">
        <f t="shared" ref="U4:U39" si="10">SINH(SQRT(Q4)*K4)</f>
        <v>0.43416300502660143</v>
      </c>
      <c r="V4" s="1">
        <f t="shared" ref="V4:V39" si="11">COSH(SQRT(Q4)*K4)</f>
        <v>1.0901823310500536</v>
      </c>
      <c r="W4" s="1">
        <f t="shared" ref="W4:W39" si="12">(1-2*S4)-(1+2*S4)*M4</f>
        <v>-0.20030398772342176</v>
      </c>
      <c r="X4" s="1">
        <f t="shared" ref="X4:X39" si="13">(1-2*S4)*N4-(1+2*S4)</f>
        <v>-2.1580866048549043</v>
      </c>
      <c r="Y4" s="1">
        <f t="shared" ref="Y4:Y39" si="14">R4*(1-L4^2)*P4/2</f>
        <v>0.16397204449541708</v>
      </c>
      <c r="Z4" s="1">
        <f t="shared" ref="Z4:Z39" si="15">Y4*Q4/(Q4-1)</f>
        <v>0.98778338245159458</v>
      </c>
      <c r="AA4" s="1">
        <f t="shared" ref="AA4:AA39" si="16">(W4*(T4*U4+V4)*O4+X4)/((1+T4^2)*U4+2*T4*V4)</f>
        <v>-0.73540562131534515</v>
      </c>
      <c r="AB4" s="1">
        <f t="shared" ref="AB4:AB39" si="17">(W4*O4+X4*(T4*U4+V4))/((1+T4^2)*U4+2*T4*V4)</f>
        <v>-1.0798009110586884</v>
      </c>
      <c r="AC4" s="1">
        <f t="shared" ref="AC4:AC39" si="18">M4+(1-M4)^2*N4/(1-M4*N4)</f>
        <v>2.9261876809855286E-2</v>
      </c>
      <c r="AD4" s="1">
        <f t="shared" ref="AD4:AD39" si="19">(1-M4)^2/(1-M4*N4)*O4</f>
        <v>0.65329395149915992</v>
      </c>
      <c r="AE4" s="1">
        <f t="shared" ref="AE4:AE39" si="20">AC4+Z4*(1+AB4/SQRT(Q4)+N4)</f>
        <v>5.2243995785010849E-2</v>
      </c>
      <c r="AF4" s="1">
        <f t="shared" ref="AF4:AF39" si="21">AD4+Z4*(AA4/SQRT(Q4)+(1+M4)*O4)</f>
        <v>0.67566096141430287</v>
      </c>
      <c r="AG4" s="1">
        <f t="shared" ref="AG4:AG39" si="22">1-AE4-AF4</f>
        <v>0.2720950428006863</v>
      </c>
      <c r="AI4">
        <v>750</v>
      </c>
      <c r="AJ4">
        <v>5.2243406770000007</v>
      </c>
      <c r="AK4">
        <v>67.566328062657476</v>
      </c>
      <c r="AL4">
        <f>AJ4/100</f>
        <v>5.2243406770000007E-2</v>
      </c>
      <c r="AM4">
        <f>AK4/100</f>
        <v>0.67566328062657477</v>
      </c>
      <c r="AO4">
        <f>(AJ4/100-AE4)^2+(AK4/100-AF4)^2</f>
        <v>5.7256842451062072E-12</v>
      </c>
    </row>
    <row r="5" spans="1:41" x14ac:dyDescent="0.45">
      <c r="A5">
        <v>740</v>
      </c>
      <c r="B5">
        <v>45.078453431869335</v>
      </c>
      <c r="C5">
        <v>1707.1708777740816</v>
      </c>
      <c r="D5" s="18">
        <f t="shared" ref="D5:D39" si="23">1.32711+0.0026/(A5/1000)^2+0.00005/(A5/1000)^4</f>
        <v>1.3320247325123082</v>
      </c>
      <c r="E5" s="4">
        <f t="shared" si="0"/>
        <v>25.08615933483529</v>
      </c>
      <c r="F5" s="4">
        <f t="shared" si="1"/>
        <v>950.04059348127657</v>
      </c>
      <c r="G5" s="1">
        <v>0.98452361423897772</v>
      </c>
      <c r="H5" s="1">
        <v>0.01</v>
      </c>
      <c r="I5" s="1">
        <f t="shared" si="2"/>
        <v>26.420835064414707</v>
      </c>
      <c r="J5" s="4">
        <f>F5*(1-G5)/(F5*(1-G5)+E5)</f>
        <v>0.36952584592205906</v>
      </c>
      <c r="K5" s="1">
        <f t="shared" ref="K5:K39" si="24">(F5*(1-G5)+E5)*H5</f>
        <v>0.3978935404818208</v>
      </c>
      <c r="L5" s="1">
        <f>SQRT(1-1/D5^2)</f>
        <v>0.66060142328872185</v>
      </c>
      <c r="M5" s="1">
        <f>(D5-1)^2/(D5+1)^2</f>
        <v>2.0270971677790125E-2</v>
      </c>
      <c r="N5" s="1">
        <f t="shared" si="3"/>
        <v>9.1467883264222862E-3</v>
      </c>
      <c r="O5" s="1">
        <f t="shared" si="4"/>
        <v>0.67173353628417309</v>
      </c>
      <c r="P5" s="1">
        <f t="shared" si="5"/>
        <v>0.57433335620456849</v>
      </c>
      <c r="Q5" s="1">
        <f t="shared" si="6"/>
        <v>1.2098665372607957</v>
      </c>
      <c r="R5" s="1">
        <f t="shared" si="7"/>
        <v>0.960263553035415</v>
      </c>
      <c r="S5" s="1">
        <f t="shared" si="8"/>
        <v>0.57826251354986224</v>
      </c>
      <c r="T5" s="1">
        <f t="shared" si="9"/>
        <v>1.0514443769156308</v>
      </c>
      <c r="U5" s="1">
        <f t="shared" si="10"/>
        <v>0.45176508480554428</v>
      </c>
      <c r="V5" s="1">
        <f t="shared" si="11"/>
        <v>1.0973111189855684</v>
      </c>
      <c r="W5" s="1">
        <f t="shared" si="12"/>
        <v>-0.20023988484650859</v>
      </c>
      <c r="X5" s="1">
        <f t="shared" si="13"/>
        <v>-2.1579567283903933</v>
      </c>
      <c r="Y5" s="1">
        <f t="shared" si="14"/>
        <v>0.15541749772068317</v>
      </c>
      <c r="Z5" s="1">
        <f t="shared" si="15"/>
        <v>0.89597146954111617</v>
      </c>
      <c r="AA5" s="1">
        <f t="shared" si="16"/>
        <v>-0.72710697394947743</v>
      </c>
      <c r="AB5" s="1">
        <f t="shared" si="17"/>
        <v>-1.0824766908681465</v>
      </c>
      <c r="AC5" s="1">
        <f t="shared" si="18"/>
        <v>2.9052318144854768E-2</v>
      </c>
      <c r="AD5" s="1">
        <f t="shared" si="19"/>
        <v>0.64489574975931641</v>
      </c>
      <c r="AE5" s="1">
        <f t="shared" si="20"/>
        <v>5.1472027232752834E-2</v>
      </c>
      <c r="AF5" s="1">
        <f t="shared" si="21"/>
        <v>0.66667451387296128</v>
      </c>
      <c r="AG5" s="1">
        <f t="shared" si="22"/>
        <v>0.28185345889428592</v>
      </c>
      <c r="AI5">
        <v>740</v>
      </c>
      <c r="AJ5">
        <v>5.1460537909999999</v>
      </c>
      <c r="AK5">
        <v>66.666892811252069</v>
      </c>
      <c r="AL5">
        <f t="shared" ref="AL5:AM39" si="25">AJ5/100</f>
        <v>5.146053791E-2</v>
      </c>
      <c r="AM5">
        <f t="shared" si="25"/>
        <v>0.66666892811252065</v>
      </c>
      <c r="AO5">
        <f t="shared" ref="AO5:AO39" si="26">(AJ5/100-AE5)^2+(AK5/100-AF5)^2</f>
        <v>1.6320525701890963E-10</v>
      </c>
    </row>
    <row r="6" spans="1:41" x14ac:dyDescent="0.45">
      <c r="A6">
        <v>730</v>
      </c>
      <c r="B6">
        <v>47.600259015371883</v>
      </c>
      <c r="C6">
        <v>654.37217394080119</v>
      </c>
      <c r="D6" s="18">
        <f t="shared" si="23"/>
        <v>1.3321650314014166</v>
      </c>
      <c r="E6" s="4">
        <f t="shared" si="0"/>
        <v>26.489544142054459</v>
      </c>
      <c r="F6" s="4">
        <f t="shared" si="1"/>
        <v>364.15811479805592</v>
      </c>
      <c r="G6" s="1">
        <v>0.95913207934618583</v>
      </c>
      <c r="H6" s="1">
        <v>0.01</v>
      </c>
      <c r="I6" s="1">
        <f t="shared" si="2"/>
        <v>26.742830082676548</v>
      </c>
      <c r="J6" s="4">
        <f t="shared" ref="J6:J39" si="27">F6*(1-G6)/(F6*(1-G6)+E6)</f>
        <v>0.35972180342689808</v>
      </c>
      <c r="K6" s="1">
        <f t="shared" si="24"/>
        <v>0.41371929083063963</v>
      </c>
      <c r="L6" s="1">
        <f t="shared" ref="L6:L39" si="28">SQRT(1-1/D6^2)</f>
        <v>0.66069126535245748</v>
      </c>
      <c r="M6" s="1">
        <f t="shared" ref="M6:M39" si="29">(D6-1)^2/(D6+1)^2</f>
        <v>2.0285665600687893E-2</v>
      </c>
      <c r="N6" s="1">
        <f t="shared" si="3"/>
        <v>8.868236203759013E-3</v>
      </c>
      <c r="O6" s="1">
        <f t="shared" si="4"/>
        <v>0.66118652633898245</v>
      </c>
      <c r="P6" s="1">
        <f t="shared" si="5"/>
        <v>0.55052322727163649</v>
      </c>
      <c r="Q6" s="1">
        <f t="shared" si="6"/>
        <v>1.2181620696019251</v>
      </c>
      <c r="R6" s="1">
        <f t="shared" si="7"/>
        <v>0.96023532176403803</v>
      </c>
      <c r="S6" s="1">
        <f t="shared" si="8"/>
        <v>0.57821423030140529</v>
      </c>
      <c r="T6" s="1">
        <f t="shared" si="9"/>
        <v>1.0477706651484431</v>
      </c>
      <c r="U6" s="1">
        <f t="shared" si="10"/>
        <v>0.47265785807288829</v>
      </c>
      <c r="V6" s="1">
        <f t="shared" si="11"/>
        <v>1.1060766025904583</v>
      </c>
      <c r="W6" s="1">
        <f t="shared" si="12"/>
        <v>-0.20017304724640536</v>
      </c>
      <c r="X6" s="1">
        <f t="shared" si="13"/>
        <v>-2.1578157051404268</v>
      </c>
      <c r="Y6" s="1">
        <f t="shared" si="14"/>
        <v>0.14893860085979616</v>
      </c>
      <c r="Z6" s="1">
        <f t="shared" si="15"/>
        <v>0.83163564866265538</v>
      </c>
      <c r="AA6" s="1">
        <f t="shared" si="16"/>
        <v>-0.71607096721827324</v>
      </c>
      <c r="AB6" s="1">
        <f t="shared" si="17"/>
        <v>-1.0840971263546813</v>
      </c>
      <c r="AC6" s="1">
        <f t="shared" si="18"/>
        <v>2.8799286592445527E-2</v>
      </c>
      <c r="AD6" s="1">
        <f t="shared" si="19"/>
        <v>0.63474758235700224</v>
      </c>
      <c r="AE6" s="1">
        <f t="shared" si="20"/>
        <v>5.0947961944317735E-2</v>
      </c>
      <c r="AF6" s="1">
        <f t="shared" si="21"/>
        <v>0.65621214674479367</v>
      </c>
      <c r="AG6" s="1">
        <f t="shared" si="22"/>
        <v>0.29283989131088861</v>
      </c>
      <c r="AI6">
        <v>730</v>
      </c>
      <c r="AJ6">
        <v>5.0942697525000007</v>
      </c>
      <c r="AK6">
        <v>65.621219922218884</v>
      </c>
      <c r="AL6">
        <f t="shared" si="25"/>
        <v>5.0942697525000004E-2</v>
      </c>
      <c r="AM6">
        <f t="shared" si="25"/>
        <v>0.65621219922218887</v>
      </c>
      <c r="AO6">
        <f t="shared" si="26"/>
        <v>2.7716864629909098E-11</v>
      </c>
    </row>
    <row r="7" spans="1:41" x14ac:dyDescent="0.45">
      <c r="A7">
        <v>720</v>
      </c>
      <c r="B7">
        <v>53.940061624100963</v>
      </c>
      <c r="C7">
        <v>994.09829065860072</v>
      </c>
      <c r="D7" s="18">
        <f t="shared" si="23"/>
        <v>1.3323114865302546</v>
      </c>
      <c r="E7" s="4">
        <f t="shared" si="0"/>
        <v>30.017644293812193</v>
      </c>
      <c r="F7" s="4">
        <f t="shared" si="1"/>
        <v>553.21569875151135</v>
      </c>
      <c r="G7" s="1">
        <v>0.97209574495117634</v>
      </c>
      <c r="H7" s="1">
        <v>0.01</v>
      </c>
      <c r="I7" s="1">
        <f t="shared" si="2"/>
        <v>27.739572246137225</v>
      </c>
      <c r="J7" s="4">
        <f t="shared" si="27"/>
        <v>0.33961430691775857</v>
      </c>
      <c r="K7" s="1">
        <f t="shared" si="24"/>
        <v>0.45454716248787563</v>
      </c>
      <c r="L7" s="1">
        <f t="shared" si="28"/>
        <v>0.66078500633681536</v>
      </c>
      <c r="M7" s="1">
        <f t="shared" si="29"/>
        <v>2.0301008077317603E-2</v>
      </c>
      <c r="N7" s="1">
        <f t="shared" si="3"/>
        <v>8.1790517328894606E-3</v>
      </c>
      <c r="O7" s="1">
        <f t="shared" si="4"/>
        <v>0.63473533484795153</v>
      </c>
      <c r="P7" s="1">
        <f t="shared" si="5"/>
        <v>0.50391014309014914</v>
      </c>
      <c r="Q7" s="1">
        <f t="shared" si="6"/>
        <v>1.2348089227619969</v>
      </c>
      <c r="R7" s="1">
        <f t="shared" si="7"/>
        <v>0.96020584530133246</v>
      </c>
      <c r="S7" s="1">
        <f t="shared" si="8"/>
        <v>0.5781638451922525</v>
      </c>
      <c r="T7" s="1">
        <f t="shared" si="9"/>
        <v>1.0405933501167208</v>
      </c>
      <c r="U7" s="1">
        <f t="shared" si="10"/>
        <v>0.52685492166713632</v>
      </c>
      <c r="V7" s="1">
        <f t="shared" si="11"/>
        <v>1.1302991234557711</v>
      </c>
      <c r="W7" s="1">
        <f t="shared" si="12"/>
        <v>-0.20010331624434446</v>
      </c>
      <c r="X7" s="1">
        <f t="shared" si="13"/>
        <v>-2.1576063026514434</v>
      </c>
      <c r="Y7" s="1">
        <f t="shared" si="14"/>
        <v>0.13629373893414387</v>
      </c>
      <c r="Z7" s="1">
        <f t="shared" si="15"/>
        <v>0.71673905306852892</v>
      </c>
      <c r="AA7" s="1">
        <f t="shared" si="16"/>
        <v>-0.68724579667295815</v>
      </c>
      <c r="AB7" s="1">
        <f t="shared" si="17"/>
        <v>-1.0866529073171478</v>
      </c>
      <c r="AC7" s="1">
        <f t="shared" si="18"/>
        <v>2.8152648369679456E-2</v>
      </c>
      <c r="AD7" s="1">
        <f t="shared" si="19"/>
        <v>0.60932656900035798</v>
      </c>
      <c r="AE7" s="1">
        <f t="shared" si="20"/>
        <v>4.9860442490509631E-2</v>
      </c>
      <c r="AF7" s="1">
        <f t="shared" si="21"/>
        <v>0.63022686063482714</v>
      </c>
      <c r="AG7" s="1">
        <f t="shared" si="22"/>
        <v>0.31991269687466328</v>
      </c>
      <c r="AI7">
        <v>720</v>
      </c>
      <c r="AJ7">
        <v>4.9853308199999997</v>
      </c>
      <c r="AK7">
        <v>63.022366849045312</v>
      </c>
      <c r="AL7">
        <f t="shared" si="25"/>
        <v>4.9853308199999995E-2</v>
      </c>
      <c r="AM7">
        <f t="shared" si="25"/>
        <v>0.63022366849045308</v>
      </c>
      <c r="AO7">
        <f t="shared" si="26"/>
        <v>6.1087886780684881E-11</v>
      </c>
    </row>
    <row r="8" spans="1:41" x14ac:dyDescent="0.45">
      <c r="A8">
        <v>710</v>
      </c>
      <c r="B8">
        <v>72.534002131504124</v>
      </c>
      <c r="C8">
        <v>1396.0804346162024</v>
      </c>
      <c r="D8" s="18">
        <f t="shared" si="23"/>
        <v>1.3324644667115881</v>
      </c>
      <c r="E8" s="4">
        <f t="shared" si="0"/>
        <v>40.36517218618205</v>
      </c>
      <c r="F8" s="4">
        <f t="shared" si="1"/>
        <v>776.91876186391676</v>
      </c>
      <c r="G8" s="1">
        <v>0.9777726751818695</v>
      </c>
      <c r="H8" s="1">
        <v>0.01</v>
      </c>
      <c r="I8" s="1">
        <f t="shared" si="2"/>
        <v>31.031133292451131</v>
      </c>
      <c r="J8" s="4">
        <f t="shared" si="27"/>
        <v>0.29962914802768115</v>
      </c>
      <c r="K8" s="1">
        <f t="shared" si="24"/>
        <v>0.57633997863431108</v>
      </c>
      <c r="L8" s="1">
        <f t="shared" si="28"/>
        <v>0.66088287659146805</v>
      </c>
      <c r="M8" s="1">
        <f t="shared" si="29"/>
        <v>2.0317038245697982E-2</v>
      </c>
      <c r="N8" s="1">
        <f t="shared" si="3"/>
        <v>6.4159039444024691E-3</v>
      </c>
      <c r="O8" s="1">
        <f t="shared" si="4"/>
        <v>0.5619513612600846</v>
      </c>
      <c r="P8" s="1">
        <f t="shared" si="5"/>
        <v>0.41917769580059083</v>
      </c>
      <c r="Q8" s="1">
        <f t="shared" si="6"/>
        <v>1.2663284928310352</v>
      </c>
      <c r="R8" s="1">
        <f t="shared" si="7"/>
        <v>0.96017504856994151</v>
      </c>
      <c r="S8" s="1">
        <f t="shared" si="8"/>
        <v>0.57811123355094862</v>
      </c>
      <c r="T8" s="1">
        <f t="shared" si="9"/>
        <v>1.0274677867349868</v>
      </c>
      <c r="U8" s="1">
        <f t="shared" si="10"/>
        <v>0.69499641439765891</v>
      </c>
      <c r="V8" s="1">
        <f t="shared" si="11"/>
        <v>1.2177930924527378</v>
      </c>
      <c r="W8" s="1">
        <f t="shared" si="12"/>
        <v>-0.20003052143223976</v>
      </c>
      <c r="X8" s="1">
        <f t="shared" si="13"/>
        <v>-2.1572247754447806</v>
      </c>
      <c r="Y8" s="1">
        <f t="shared" si="14"/>
        <v>0.11334629107574826</v>
      </c>
      <c r="Z8" s="1">
        <f t="shared" si="15"/>
        <v>0.53893459321681014</v>
      </c>
      <c r="AA8" s="1">
        <f t="shared" si="16"/>
        <v>-0.60398664616136533</v>
      </c>
      <c r="AB8" s="1">
        <f t="shared" si="17"/>
        <v>-1.0887066756574844</v>
      </c>
      <c r="AC8" s="1">
        <f t="shared" si="18"/>
        <v>2.6475689021867706E-2</v>
      </c>
      <c r="AD8" s="1">
        <f t="shared" si="19"/>
        <v>0.53941926456262945</v>
      </c>
      <c r="AE8" s="1">
        <f t="shared" si="20"/>
        <v>4.7464756366079226E-2</v>
      </c>
      <c r="AF8" s="1">
        <f t="shared" si="21"/>
        <v>0.55916619350758034</v>
      </c>
      <c r="AG8" s="1">
        <f t="shared" si="22"/>
        <v>0.39336905012634038</v>
      </c>
      <c r="AI8">
        <v>710</v>
      </c>
      <c r="AJ8">
        <v>4.7454321385</v>
      </c>
      <c r="AK8">
        <v>55.916736068326244</v>
      </c>
      <c r="AL8">
        <f t="shared" si="25"/>
        <v>4.7454321384999998E-2</v>
      </c>
      <c r="AM8">
        <f t="shared" si="25"/>
        <v>0.55916736068326245</v>
      </c>
      <c r="AO8">
        <f t="shared" si="26"/>
        <v>1.1025112919675015E-10</v>
      </c>
    </row>
    <row r="9" spans="1:41" x14ac:dyDescent="0.45">
      <c r="A9">
        <v>700</v>
      </c>
      <c r="B9">
        <v>123.70425127468668</v>
      </c>
      <c r="C9">
        <v>1638.0600010993428</v>
      </c>
      <c r="D9" s="18">
        <f t="shared" si="23"/>
        <v>1.3326243690129114</v>
      </c>
      <c r="E9" s="4">
        <f t="shared" si="0"/>
        <v>68.841415834363147</v>
      </c>
      <c r="F9" s="4">
        <f t="shared" si="1"/>
        <v>911.58039061178442</v>
      </c>
      <c r="G9" s="1">
        <v>0.9755068522965874</v>
      </c>
      <c r="H9" s="1">
        <v>0.01</v>
      </c>
      <c r="I9" s="1">
        <f>(1-G9)*C9</f>
        <v>40.121245553978405</v>
      </c>
      <c r="J9" s="4">
        <f t="shared" si="27"/>
        <v>0.24490232796875766</v>
      </c>
      <c r="K9" s="1">
        <f t="shared" si="24"/>
        <v>0.91168888985152141</v>
      </c>
      <c r="L9" s="1">
        <f t="shared" si="28"/>
        <v>0.66098512381895591</v>
      </c>
      <c r="M9" s="1">
        <f t="shared" si="29"/>
        <v>2.0333798268192715E-2</v>
      </c>
      <c r="N9" s="1">
        <f t="shared" si="3"/>
        <v>3.2834892778818149E-3</v>
      </c>
      <c r="O9" s="1">
        <f t="shared" si="4"/>
        <v>0.40184497870340019</v>
      </c>
      <c r="P9" s="1">
        <f t="shared" si="5"/>
        <v>0.31775830070101807</v>
      </c>
      <c r="Q9" s="1">
        <f t="shared" si="6"/>
        <v>1.3062423867732702</v>
      </c>
      <c r="R9" s="1">
        <f t="shared" si="7"/>
        <v>0.96014285069708516</v>
      </c>
      <c r="S9" s="1">
        <f t="shared" si="8"/>
        <v>0.57805626126832121</v>
      </c>
      <c r="T9" s="1">
        <f t="shared" si="9"/>
        <v>1.0115520142035199</v>
      </c>
      <c r="U9" s="1">
        <f t="shared" si="10"/>
        <v>1.2410312483066688</v>
      </c>
      <c r="V9" s="1">
        <f t="shared" si="11"/>
        <v>1.5937874887429657</v>
      </c>
      <c r="W9" s="1">
        <f t="shared" si="12"/>
        <v>-0.19995447961342663</v>
      </c>
      <c r="X9" s="1">
        <f t="shared" si="13"/>
        <v>-2.156625116330535</v>
      </c>
      <c r="Y9" s="1">
        <f t="shared" si="14"/>
        <v>8.5898832212465026E-2</v>
      </c>
      <c r="Z9" s="1">
        <f t="shared" si="15"/>
        <v>0.36639178786612225</v>
      </c>
      <c r="AA9" s="1">
        <f t="shared" si="16"/>
        <v>-0.41594288484489839</v>
      </c>
      <c r="AB9" s="1">
        <f t="shared" si="17"/>
        <v>-1.0853680774937868</v>
      </c>
      <c r="AC9" s="1">
        <f t="shared" si="18"/>
        <v>2.3485323945533359E-2</v>
      </c>
      <c r="AD9" s="1">
        <f t="shared" si="19"/>
        <v>0.38569480863697014</v>
      </c>
      <c r="AE9" s="1">
        <f t="shared" si="20"/>
        <v>4.3134923795173946E-2</v>
      </c>
      <c r="AF9" s="1">
        <f t="shared" si="21"/>
        <v>0.40257913086880653</v>
      </c>
      <c r="AG9" s="1">
        <f t="shared" si="22"/>
        <v>0.5542859453360196</v>
      </c>
      <c r="AI9">
        <v>700</v>
      </c>
      <c r="AJ9">
        <v>4.3125553129999998</v>
      </c>
      <c r="AK9">
        <v>40.257835625628744</v>
      </c>
      <c r="AL9">
        <f t="shared" si="25"/>
        <v>4.3125553130000001E-2</v>
      </c>
      <c r="AM9">
        <f t="shared" si="25"/>
        <v>0.40257835625628746</v>
      </c>
      <c r="AO9">
        <f t="shared" si="26"/>
        <v>8.8409390356894706E-11</v>
      </c>
    </row>
    <row r="10" spans="1:41" x14ac:dyDescent="0.45">
      <c r="A10">
        <v>690</v>
      </c>
      <c r="B10">
        <v>278.00377978532254</v>
      </c>
      <c r="C10">
        <v>1723.3512532240252</v>
      </c>
      <c r="D10" s="18">
        <f t="shared" si="23"/>
        <v>1.3327916214110298</v>
      </c>
      <c r="E10" s="4">
        <f t="shared" si="0"/>
        <v>154.70910345053201</v>
      </c>
      <c r="F10" s="4">
        <f t="shared" si="1"/>
        <v>959.04497241917022</v>
      </c>
      <c r="G10" s="1">
        <v>0.95905622480579922</v>
      </c>
      <c r="H10" s="1">
        <v>0.01</v>
      </c>
      <c r="I10" s="1">
        <f t="shared" ref="I10:I39" si="30">(1-G10)*C10</f>
        <v>70.560506292648668</v>
      </c>
      <c r="J10" s="4">
        <f t="shared" si="27"/>
        <v>0.20243182996913464</v>
      </c>
      <c r="K10" s="1">
        <f t="shared" si="24"/>
        <v>1.9397602520239101</v>
      </c>
      <c r="L10" s="1">
        <f t="shared" si="28"/>
        <v>0.66109201467316836</v>
      </c>
      <c r="M10" s="1">
        <f t="shared" si="29"/>
        <v>2.0351333618480971E-2</v>
      </c>
      <c r="N10" s="1">
        <f t="shared" si="3"/>
        <v>4.2047339973399838E-4</v>
      </c>
      <c r="O10" s="1">
        <f t="shared" si="4"/>
        <v>0.14373840663913459</v>
      </c>
      <c r="P10" s="1">
        <f>J10/(1-J10)*(1-M10)/(1-M10*N10)</f>
        <v>0.24864804881097688</v>
      </c>
      <c r="Q10" s="1">
        <f t="shared" si="6"/>
        <v>1.3348587535517757</v>
      </c>
      <c r="R10" s="1">
        <f t="shared" si="7"/>
        <v>0.96010916446532413</v>
      </c>
      <c r="S10" s="1">
        <f t="shared" si="8"/>
        <v>0.57799878392301607</v>
      </c>
      <c r="T10" s="1">
        <f t="shared" si="9"/>
        <v>1.0005510762594216</v>
      </c>
      <c r="U10" s="1">
        <f t="shared" si="10"/>
        <v>4.6487739462219455</v>
      </c>
      <c r="V10" s="1">
        <f t="shared" si="11"/>
        <v>4.7551129537658685</v>
      </c>
      <c r="W10" s="1">
        <f t="shared" si="12"/>
        <v>-0.1998749936299003</v>
      </c>
      <c r="X10" s="1">
        <f t="shared" si="13"/>
        <v>-2.1560631606737344</v>
      </c>
      <c r="Y10" s="1">
        <f t="shared" si="14"/>
        <v>6.7197198490478213E-2</v>
      </c>
      <c r="Z10" s="1">
        <f t="shared" si="15"/>
        <v>0.26787046080699761</v>
      </c>
      <c r="AA10" s="1">
        <f t="shared" si="16"/>
        <v>-0.12893451578882684</v>
      </c>
      <c r="AB10" s="1">
        <f t="shared" si="17"/>
        <v>-1.079257970364385</v>
      </c>
      <c r="AC10" s="1">
        <f t="shared" si="18"/>
        <v>2.075487023280367E-2</v>
      </c>
      <c r="AD10" s="1">
        <f t="shared" si="19"/>
        <v>0.13794858366781476</v>
      </c>
      <c r="AE10" s="1">
        <f t="shared" si="20"/>
        <v>3.8511964032471882E-2</v>
      </c>
      <c r="AF10" s="1">
        <f t="shared" si="21"/>
        <v>0.14734197770602767</v>
      </c>
      <c r="AG10" s="1">
        <f t="shared" si="22"/>
        <v>0.81414605826150044</v>
      </c>
      <c r="AI10">
        <v>690</v>
      </c>
      <c r="AJ10">
        <v>3.8509188889999999</v>
      </c>
      <c r="AK10">
        <v>14.734239442183799</v>
      </c>
      <c r="AL10">
        <f t="shared" si="25"/>
        <v>3.8509188889999997E-2</v>
      </c>
      <c r="AM10">
        <f t="shared" si="25"/>
        <v>0.147342394421838</v>
      </c>
      <c r="AO10">
        <f t="shared" si="26"/>
        <v>7.8750678058395193E-12</v>
      </c>
    </row>
    <row r="11" spans="1:41" x14ac:dyDescent="0.45">
      <c r="A11">
        <v>680</v>
      </c>
      <c r="B11">
        <v>420.81710587529648</v>
      </c>
      <c r="C11">
        <v>1544.13975689225</v>
      </c>
      <c r="D11" s="18">
        <f t="shared" si="23"/>
        <v>1.3329666857437052</v>
      </c>
      <c r="E11" s="4">
        <f t="shared" si="0"/>
        <v>234.18471941960254</v>
      </c>
      <c r="F11" s="4">
        <f t="shared" si="1"/>
        <v>859.31377471053736</v>
      </c>
      <c r="G11" s="1">
        <v>0.93412260711569362</v>
      </c>
      <c r="H11" s="1">
        <v>0.01</v>
      </c>
      <c r="I11" s="1">
        <f t="shared" si="30"/>
        <v>101.72390143306811</v>
      </c>
      <c r="J11" s="4">
        <f t="shared" si="27"/>
        <v>0.19467161430459426</v>
      </c>
      <c r="K11" s="1">
        <f t="shared" si="24"/>
        <v>2.9079407056710496</v>
      </c>
      <c r="L11" s="1">
        <f t="shared" si="28"/>
        <v>0.66120383653268466</v>
      </c>
      <c r="M11" s="1">
        <f t="shared" si="29"/>
        <v>2.0369693401000276E-2</v>
      </c>
      <c r="N11" s="1">
        <f t="shared" si="3"/>
        <v>6.0698685750134209E-5</v>
      </c>
      <c r="O11" s="1">
        <f t="shared" si="4"/>
        <v>5.4588027017530481E-2</v>
      </c>
      <c r="P11" s="1">
        <f t="shared" si="5"/>
        <v>0.23680582031726904</v>
      </c>
      <c r="Q11" s="1">
        <f t="shared" si="6"/>
        <v>1.3397637265822633</v>
      </c>
      <c r="R11" s="1">
        <f t="shared" si="7"/>
        <v>0.96007389570126112</v>
      </c>
      <c r="S11" s="1">
        <f t="shared" si="8"/>
        <v>0.57793864581071319</v>
      </c>
      <c r="T11" s="1">
        <f t="shared" si="9"/>
        <v>0.99861393948500143</v>
      </c>
      <c r="U11" s="1">
        <f t="shared" si="10"/>
        <v>14.462334454750877</v>
      </c>
      <c r="V11" s="1">
        <f t="shared" si="11"/>
        <v>14.496865795097722</v>
      </c>
      <c r="W11" s="1">
        <f t="shared" si="12"/>
        <v>-0.1997918510619337</v>
      </c>
      <c r="X11" s="1">
        <f t="shared" si="13"/>
        <v>-2.1558867531681662</v>
      </c>
      <c r="Y11" s="1">
        <f t="shared" si="14"/>
        <v>6.3977674112528138E-2</v>
      </c>
      <c r="Z11" s="1">
        <f t="shared" si="15"/>
        <v>0.25227815796961794</v>
      </c>
      <c r="AA11" s="1">
        <f t="shared" si="16"/>
        <v>-4.2731384206813806E-2</v>
      </c>
      <c r="AB11" s="1">
        <f t="shared" si="17"/>
        <v>-1.0788803995550627</v>
      </c>
      <c r="AC11" s="1">
        <f t="shared" si="18"/>
        <v>2.0427944516902063E-2</v>
      </c>
      <c r="AD11" s="1">
        <f t="shared" si="19"/>
        <v>5.2386858946793506E-2</v>
      </c>
      <c r="AE11" s="1">
        <f t="shared" si="20"/>
        <v>3.7574737918759094E-2</v>
      </c>
      <c r="AF11" s="1">
        <f t="shared" si="21"/>
        <v>5.7125253250314416E-2</v>
      </c>
      <c r="AG11" s="1">
        <f t="shared" si="22"/>
        <v>0.90530000883092654</v>
      </c>
      <c r="AI11">
        <v>680</v>
      </c>
      <c r="AJ11">
        <v>3.7573844195000001</v>
      </c>
      <c r="AK11">
        <v>5.7125162416585358</v>
      </c>
      <c r="AL11">
        <f t="shared" si="25"/>
        <v>3.7573844195000004E-2</v>
      </c>
      <c r="AM11">
        <f t="shared" si="25"/>
        <v>5.7125162416585357E-2</v>
      </c>
      <c r="AO11">
        <f t="shared" si="26"/>
        <v>8.0699292389532124E-13</v>
      </c>
    </row>
    <row r="12" spans="1:41" x14ac:dyDescent="0.45">
      <c r="A12" s="20">
        <v>670</v>
      </c>
      <c r="B12" s="20">
        <v>402.0354213078665</v>
      </c>
      <c r="C12" s="20">
        <v>1382.149975855014</v>
      </c>
      <c r="D12" s="25">
        <f t="shared" si="23"/>
        <v>1.3331500609971028</v>
      </c>
      <c r="E12" s="26">
        <f t="shared" si="0"/>
        <v>223.73271195782775</v>
      </c>
      <c r="F12" s="26">
        <f t="shared" si="1"/>
        <v>769.16646156331547</v>
      </c>
      <c r="G12" s="27">
        <v>0.93042201617224674</v>
      </c>
      <c r="H12" s="27">
        <v>0.01</v>
      </c>
      <c r="I12" s="1">
        <f t="shared" si="30"/>
        <v>96.167208667569724</v>
      </c>
      <c r="J12" s="4">
        <f t="shared" si="27"/>
        <v>0.19302830390981929</v>
      </c>
      <c r="K12" s="1">
        <f t="shared" si="24"/>
        <v>2.7724976358133029</v>
      </c>
      <c r="L12" s="1">
        <f t="shared" si="28"/>
        <v>0.6613208994711951</v>
      </c>
      <c r="M12" s="1">
        <f t="shared" si="29"/>
        <v>2.0388930707148919E-2</v>
      </c>
      <c r="N12" s="1">
        <f t="shared" si="3"/>
        <v>7.9658770918626234E-5</v>
      </c>
      <c r="O12" s="1">
        <f t="shared" si="4"/>
        <v>6.2505693160935807E-2</v>
      </c>
      <c r="P12" s="1">
        <f t="shared" si="5"/>
        <v>0.23432416679513096</v>
      </c>
      <c r="Q12" s="1">
        <f t="shared" si="6"/>
        <v>1.3406712281948971</v>
      </c>
      <c r="R12" s="1">
        <f t="shared" si="7"/>
        <v>0.96003694259399897</v>
      </c>
      <c r="S12" s="1">
        <f t="shared" si="8"/>
        <v>0.57787567886468072</v>
      </c>
      <c r="T12" s="1">
        <f t="shared" si="9"/>
        <v>0.99816713783836197</v>
      </c>
      <c r="U12" s="1">
        <f t="shared" si="10"/>
        <v>12.37186889542634</v>
      </c>
      <c r="V12" s="1">
        <f t="shared" si="11"/>
        <v>12.412217366998442</v>
      </c>
      <c r="W12" s="1">
        <f t="shared" si="12"/>
        <v>-0.19970482278394758</v>
      </c>
      <c r="X12" s="1">
        <f t="shared" si="13"/>
        <v>-2.1557637646910868</v>
      </c>
      <c r="Y12" s="1">
        <f t="shared" si="14"/>
        <v>6.3287356724130328E-2</v>
      </c>
      <c r="Z12" s="1">
        <f t="shared" si="15"/>
        <v>0.24905988896722248</v>
      </c>
      <c r="AA12" s="1">
        <f t="shared" si="16"/>
        <v>-4.9817787592421073E-2</v>
      </c>
      <c r="AB12" s="1">
        <f t="shared" si="17"/>
        <v>-1.0791244963646964</v>
      </c>
      <c r="AC12" s="1">
        <f t="shared" si="18"/>
        <v>2.0465374402730972E-2</v>
      </c>
      <c r="AD12" s="1">
        <f t="shared" si="19"/>
        <v>5.998292623697038E-2</v>
      </c>
      <c r="AE12" s="1">
        <f t="shared" si="20"/>
        <v>3.7424229363056262E-2</v>
      </c>
      <c r="AF12" s="1">
        <f t="shared" si="21"/>
        <v>6.5152133934970435E-2</v>
      </c>
      <c r="AG12" s="1">
        <f t="shared" si="22"/>
        <v>0.89742363670197334</v>
      </c>
      <c r="AI12">
        <v>670</v>
      </c>
      <c r="AJ12">
        <v>3.7423329350000003</v>
      </c>
      <c r="AK12">
        <v>6.5152155284739059</v>
      </c>
      <c r="AL12">
        <f t="shared" si="25"/>
        <v>3.7423329350000006E-2</v>
      </c>
      <c r="AM12">
        <f t="shared" si="25"/>
        <v>6.5152155284739055E-2</v>
      </c>
      <c r="AO12">
        <f t="shared" si="26"/>
        <v>8.1047931405063882E-13</v>
      </c>
    </row>
    <row r="13" spans="1:41" x14ac:dyDescent="0.45">
      <c r="A13" s="20">
        <v>660</v>
      </c>
      <c r="B13" s="20">
        <v>298.75658928191382</v>
      </c>
      <c r="C13" s="20">
        <v>907.29337700367205</v>
      </c>
      <c r="D13" s="25">
        <f t="shared" si="23"/>
        <v>1.3333422869735843</v>
      </c>
      <c r="E13" s="26">
        <f t="shared" si="0"/>
        <v>166.25804193538508</v>
      </c>
      <c r="F13" s="26">
        <f t="shared" si="1"/>
        <v>504.9087643025436</v>
      </c>
      <c r="G13" s="27">
        <v>0.92120774111839554</v>
      </c>
      <c r="H13" s="27">
        <v>0.01</v>
      </c>
      <c r="I13" s="1">
        <f t="shared" si="30"/>
        <v>71.487694642438484</v>
      </c>
      <c r="J13" s="4">
        <f t="shared" si="27"/>
        <v>0.19308250726983467</v>
      </c>
      <c r="K13" s="1">
        <f t="shared" si="24"/>
        <v>2.0604094400390212</v>
      </c>
      <c r="L13" s="1">
        <f t="shared" si="28"/>
        <v>0.66144353845046044</v>
      </c>
      <c r="M13" s="1">
        <f t="shared" si="29"/>
        <v>2.040910301318587E-2</v>
      </c>
      <c r="N13" s="1">
        <f t="shared" si="3"/>
        <v>3.3126459157286638E-4</v>
      </c>
      <c r="O13" s="1">
        <f t="shared" si="4"/>
        <v>0.12740179581822048</v>
      </c>
      <c r="P13" s="1">
        <f t="shared" si="5"/>
        <v>0.23440208813720487</v>
      </c>
      <c r="Q13" s="1">
        <f t="shared" si="6"/>
        <v>1.340474743298991</v>
      </c>
      <c r="R13" s="1">
        <f t="shared" si="7"/>
        <v>0.9599981949339349</v>
      </c>
      <c r="S13" s="1">
        <f t="shared" si="8"/>
        <v>0.57780970145351662</v>
      </c>
      <c r="T13" s="1">
        <f t="shared" si="9"/>
        <v>0.99812631870577917</v>
      </c>
      <c r="U13" s="1">
        <f t="shared" si="10"/>
        <v>5.3863284540695773</v>
      </c>
      <c r="V13" s="1">
        <f t="shared" si="11"/>
        <v>5.4783696676218891</v>
      </c>
      <c r="W13" s="1">
        <f t="shared" si="12"/>
        <v>-0.19961366135818509</v>
      </c>
      <c r="X13" s="1">
        <f t="shared" si="13"/>
        <v>-2.1556709541049779</v>
      </c>
      <c r="Y13" s="1">
        <f t="shared" si="14"/>
        <v>6.3287594812616518E-2</v>
      </c>
      <c r="Z13" s="1">
        <f t="shared" si="15"/>
        <v>0.24916803398821771</v>
      </c>
      <c r="AA13" s="1">
        <f t="shared" si="16"/>
        <v>-0.11211902097862171</v>
      </c>
      <c r="AB13" s="1">
        <f t="shared" si="17"/>
        <v>-1.0800273147787294</v>
      </c>
      <c r="AC13" s="1">
        <f t="shared" si="18"/>
        <v>2.0726986109691422E-2</v>
      </c>
      <c r="AD13" s="1">
        <f t="shared" si="19"/>
        <v>0.12225537647344857</v>
      </c>
      <c r="AE13" s="1">
        <f t="shared" si="20"/>
        <v>3.7544582411838806E-2</v>
      </c>
      <c r="AF13" s="1">
        <f t="shared" si="21"/>
        <v>0.13051854168658192</v>
      </c>
      <c r="AG13" s="1">
        <f t="shared" si="22"/>
        <v>0.83193687590157928</v>
      </c>
      <c r="AI13">
        <v>660</v>
      </c>
      <c r="AJ13">
        <v>3.7543491124999999</v>
      </c>
      <c r="AK13">
        <v>13.051938702795713</v>
      </c>
      <c r="AL13">
        <f t="shared" si="25"/>
        <v>3.7543491125000002E-2</v>
      </c>
      <c r="AM13">
        <f t="shared" si="25"/>
        <v>0.13051938702795712</v>
      </c>
      <c r="AO13" s="19">
        <f t="shared" si="26"/>
        <v>1.9055090051814838E-12</v>
      </c>
    </row>
    <row r="14" spans="1:41" x14ac:dyDescent="0.45">
      <c r="A14" s="20">
        <v>650</v>
      </c>
      <c r="B14" s="20">
        <v>263.90652128147821</v>
      </c>
      <c r="C14" s="20">
        <v>1305.8268176818135</v>
      </c>
      <c r="D14" s="25">
        <f t="shared" si="23"/>
        <v>1.3335439483911629</v>
      </c>
      <c r="E14" s="26">
        <f t="shared" si="0"/>
        <v>146.86397909314266</v>
      </c>
      <c r="F14" s="26">
        <f t="shared" si="1"/>
        <v>726.69262403992934</v>
      </c>
      <c r="G14" s="27">
        <v>0.95098526317170029</v>
      </c>
      <c r="H14" s="27">
        <v>0.01</v>
      </c>
      <c r="I14" s="1">
        <f t="shared" si="30"/>
        <v>64.004757812010197</v>
      </c>
      <c r="J14" s="4">
        <f t="shared" si="27"/>
        <v>0.19518925359612974</v>
      </c>
      <c r="K14" s="1">
        <f t="shared" si="24"/>
        <v>1.8248262681552634</v>
      </c>
      <c r="L14" s="1">
        <f t="shared" si="28"/>
        <v>0.66157211576501462</v>
      </c>
      <c r="M14" s="1">
        <f t="shared" si="29"/>
        <v>2.0430272625527268E-2</v>
      </c>
      <c r="N14" s="1">
        <f t="shared" si="3"/>
        <v>5.3119038410396897E-4</v>
      </c>
      <c r="O14" s="1">
        <f t="shared" si="4"/>
        <v>0.16124565520163267</v>
      </c>
      <c r="P14" s="1">
        <f t="shared" si="5"/>
        <v>0.23757580250590618</v>
      </c>
      <c r="Q14" s="1">
        <f t="shared" si="6"/>
        <v>1.3389455578532008</v>
      </c>
      <c r="R14" s="1">
        <f t="shared" si="7"/>
        <v>0.95995753326102151</v>
      </c>
      <c r="S14" s="1">
        <f t="shared" si="8"/>
        <v>0.57774051703981666</v>
      </c>
      <c r="T14" s="1">
        <f t="shared" si="9"/>
        <v>0.99857654752753855</v>
      </c>
      <c r="U14" s="1">
        <f t="shared" si="10"/>
        <v>4.0700257706838308</v>
      </c>
      <c r="V14" s="1">
        <f t="shared" si="11"/>
        <v>4.1910750141259108</v>
      </c>
      <c r="W14" s="1">
        <f t="shared" si="12"/>
        <v>-0.19951809924503366</v>
      </c>
      <c r="X14" s="1">
        <f t="shared" si="13"/>
        <v>-2.1555636241098468</v>
      </c>
      <c r="Y14" s="1">
        <f t="shared" si="14"/>
        <v>6.4122369820863112E-2</v>
      </c>
      <c r="Z14" s="1">
        <f t="shared" si="15"/>
        <v>0.25330428513197889</v>
      </c>
      <c r="AA14" s="1">
        <f t="shared" si="16"/>
        <v>-0.14674792083933064</v>
      </c>
      <c r="AB14" s="1">
        <f t="shared" si="17"/>
        <v>-1.0805106461667682</v>
      </c>
      <c r="AC14" s="1">
        <f t="shared" si="18"/>
        <v>2.0939985529257358E-2</v>
      </c>
      <c r="AD14" s="1">
        <f t="shared" si="19"/>
        <v>0.15472605225210231</v>
      </c>
      <c r="AE14" s="1">
        <f t="shared" si="20"/>
        <v>3.7846701616348316E-2</v>
      </c>
      <c r="AF14" s="1">
        <f t="shared" si="21"/>
        <v>0.16428047338352728</v>
      </c>
      <c r="AG14" s="1">
        <f t="shared" si="22"/>
        <v>0.79787282500012446</v>
      </c>
      <c r="AI14">
        <v>650</v>
      </c>
      <c r="AJ14">
        <v>3.7843511105000003</v>
      </c>
      <c r="AK14">
        <v>16.427951438587577</v>
      </c>
      <c r="AL14">
        <f t="shared" si="25"/>
        <v>3.7843511105000005E-2</v>
      </c>
      <c r="AM14">
        <f t="shared" si="25"/>
        <v>0.16427951438587576</v>
      </c>
      <c r="AO14">
        <f t="shared" si="26"/>
        <v>1.1099039159307735E-11</v>
      </c>
    </row>
    <row r="15" spans="1:41" x14ac:dyDescent="0.45">
      <c r="A15" s="20">
        <v>640</v>
      </c>
      <c r="B15" s="20">
        <v>195.34470024524427</v>
      </c>
      <c r="C15" s="20">
        <v>1309.7042577124366</v>
      </c>
      <c r="D15" s="25">
        <f t="shared" si="23"/>
        <v>1.333755679473877</v>
      </c>
      <c r="E15" s="26">
        <f t="shared" si="0"/>
        <v>108.70932568647845</v>
      </c>
      <c r="F15" s="26">
        <f t="shared" si="1"/>
        <v>728.85041941697114</v>
      </c>
      <c r="G15" s="27">
        <v>0.96211189464445346</v>
      </c>
      <c r="H15" s="27">
        <v>0.01</v>
      </c>
      <c r="I15" s="1">
        <f t="shared" si="30"/>
        <v>49.622212900816677</v>
      </c>
      <c r="J15" s="4">
        <f t="shared" si="27"/>
        <v>0.20256700083912782</v>
      </c>
      <c r="K15" s="1">
        <f t="shared" si="24"/>
        <v>1.3632408716578295</v>
      </c>
      <c r="L15" s="1">
        <f t="shared" si="28"/>
        <v>0.66170702377220791</v>
      </c>
      <c r="M15" s="1">
        <f t="shared" si="29"/>
        <v>2.0452507180033195E-2</v>
      </c>
      <c r="N15" s="1">
        <f t="shared" si="3"/>
        <v>1.3385992510060452E-3</v>
      </c>
      <c r="O15" s="1">
        <f t="shared" si="4"/>
        <v>0.25583031874695866</v>
      </c>
      <c r="P15" s="1">
        <f t="shared" si="5"/>
        <v>0.24883523826125706</v>
      </c>
      <c r="Q15" s="1">
        <f t="shared" si="6"/>
        <v>1.3339742784000446</v>
      </c>
      <c r="R15" s="1">
        <f t="shared" si="7"/>
        <v>0.95991482790991878</v>
      </c>
      <c r="S15" s="1">
        <f t="shared" si="8"/>
        <v>0.57766791268104245</v>
      </c>
      <c r="T15" s="1">
        <f t="shared" si="9"/>
        <v>1.0003097746972232</v>
      </c>
      <c r="U15" s="1">
        <f t="shared" si="10"/>
        <v>2.3106413028736967</v>
      </c>
      <c r="V15" s="1">
        <f t="shared" si="11"/>
        <v>2.5177496361921796</v>
      </c>
      <c r="W15" s="1">
        <f t="shared" si="12"/>
        <v>-0.19941784680568572</v>
      </c>
      <c r="X15" s="1">
        <f t="shared" si="13"/>
        <v>-2.1555437577815688</v>
      </c>
      <c r="Y15" s="1">
        <f t="shared" si="14"/>
        <v>6.7137014244831927E-2</v>
      </c>
      <c r="Z15" s="1">
        <f t="shared" si="15"/>
        <v>0.26816151998360371</v>
      </c>
      <c r="AA15" s="1">
        <f t="shared" si="16"/>
        <v>-0.24865085322102962</v>
      </c>
      <c r="AB15" s="1">
        <f t="shared" si="17"/>
        <v>-1.0828792147821091</v>
      </c>
      <c r="AC15" s="1">
        <f t="shared" si="18"/>
        <v>2.1736946117278774E-2</v>
      </c>
      <c r="AD15" s="1">
        <f t="shared" si="19"/>
        <v>0.24547931166073611</v>
      </c>
      <c r="AE15" s="1">
        <f t="shared" si="20"/>
        <v>3.8835732699032371E-2</v>
      </c>
      <c r="AF15" s="1">
        <f t="shared" si="21"/>
        <v>0.25775480034403386</v>
      </c>
      <c r="AG15" s="1">
        <f t="shared" si="22"/>
        <v>0.70340946695693374</v>
      </c>
      <c r="AI15">
        <v>640</v>
      </c>
      <c r="AJ15">
        <v>3.8830434084999998</v>
      </c>
      <c r="AK15">
        <v>25.775448755551231</v>
      </c>
      <c r="AL15">
        <f t="shared" si="25"/>
        <v>3.8830434084999997E-2</v>
      </c>
      <c r="AM15">
        <f t="shared" si="25"/>
        <v>0.25775448755551233</v>
      </c>
      <c r="AO15">
        <f t="shared" si="26"/>
        <v>2.8173147323274254E-11</v>
      </c>
    </row>
    <row r="16" spans="1:41" x14ac:dyDescent="0.45">
      <c r="A16" s="20">
        <v>630</v>
      </c>
      <c r="B16" s="20">
        <v>181.17507418091458</v>
      </c>
      <c r="C16" s="20">
        <v>1411.1911604168019</v>
      </c>
      <c r="D16" s="25">
        <f t="shared" si="23"/>
        <v>1.3339781691016692</v>
      </c>
      <c r="E16" s="26">
        <f t="shared" si="0"/>
        <v>100.82392878167899</v>
      </c>
      <c r="F16" s="26">
        <f t="shared" si="1"/>
        <v>785.32788077195039</v>
      </c>
      <c r="G16" s="27">
        <v>0.96653596844502432</v>
      </c>
      <c r="H16" s="27">
        <v>0.01</v>
      </c>
      <c r="I16" s="1">
        <f t="shared" si="30"/>
        <v>47.224145522290613</v>
      </c>
      <c r="J16" s="4">
        <f t="shared" si="27"/>
        <v>0.20676141356199171</v>
      </c>
      <c r="K16" s="1">
        <f t="shared" si="24"/>
        <v>1.2710416576483372</v>
      </c>
      <c r="L16" s="1">
        <f t="shared" si="28"/>
        <v>0.66184868794630025</v>
      </c>
      <c r="M16" s="1">
        <f t="shared" si="29"/>
        <v>2.0475880202931764E-2</v>
      </c>
      <c r="N16" s="1">
        <f t="shared" si="3"/>
        <v>1.6114981957644377E-3</v>
      </c>
      <c r="O16" s="1">
        <f t="shared" si="4"/>
        <v>0.2805392436770392</v>
      </c>
      <c r="P16" s="1">
        <f t="shared" si="5"/>
        <v>0.25532604954991084</v>
      </c>
      <c r="Q16" s="1">
        <f t="shared" si="6"/>
        <v>1.3310426144022336</v>
      </c>
      <c r="R16" s="1">
        <f t="shared" si="7"/>
        <v>0.95986993793746522</v>
      </c>
      <c r="S16" s="1">
        <f t="shared" si="8"/>
        <v>0.57759165735098605</v>
      </c>
      <c r="T16" s="1">
        <f t="shared" si="9"/>
        <v>1.0012785842346679</v>
      </c>
      <c r="U16" s="1">
        <f t="shared" si="10"/>
        <v>2.051451193863608</v>
      </c>
      <c r="V16" s="1">
        <f t="shared" si="11"/>
        <v>2.2822033215304067</v>
      </c>
      <c r="W16" s="1">
        <f t="shared" si="12"/>
        <v>-0.19931259006916707</v>
      </c>
      <c r="X16" s="1">
        <f t="shared" si="13"/>
        <v>-2.1554333923336273</v>
      </c>
      <c r="Y16" s="1">
        <f t="shared" si="14"/>
        <v>6.8862070367481154E-2</v>
      </c>
      <c r="Z16" s="1">
        <f t="shared" si="15"/>
        <v>0.27687779816683405</v>
      </c>
      <c r="AA16" s="1">
        <f t="shared" si="16"/>
        <v>-0.27630645564339112</v>
      </c>
      <c r="AB16" s="1">
        <f t="shared" si="17"/>
        <v>-1.0834345578010507</v>
      </c>
      <c r="AC16" s="1">
        <f t="shared" si="18"/>
        <v>2.202211137086231E-2</v>
      </c>
      <c r="AD16" s="1">
        <f t="shared" si="19"/>
        <v>0.26917716913442258</v>
      </c>
      <c r="AE16" s="1">
        <f t="shared" si="20"/>
        <v>3.9333232649800862E-2</v>
      </c>
      <c r="AF16" s="1">
        <f t="shared" si="21"/>
        <v>0.28213208836300457</v>
      </c>
      <c r="AG16" s="1">
        <f t="shared" si="22"/>
        <v>0.67853467898719466</v>
      </c>
      <c r="AI16">
        <v>630</v>
      </c>
      <c r="AJ16">
        <v>3.9328131675</v>
      </c>
      <c r="AK16">
        <v>28.213328906586128</v>
      </c>
      <c r="AL16">
        <f t="shared" si="25"/>
        <v>3.9328131675000003E-2</v>
      </c>
      <c r="AM16">
        <f t="shared" si="25"/>
        <v>0.28213328906586127</v>
      </c>
      <c r="AO16">
        <f t="shared" si="26"/>
        <v>2.7461631269077358E-11</v>
      </c>
    </row>
    <row r="17" spans="1:41" x14ac:dyDescent="0.45">
      <c r="A17" s="20">
        <v>620</v>
      </c>
      <c r="B17" s="20">
        <v>177.56733413250416</v>
      </c>
      <c r="C17" s="20">
        <v>1422.5346268894743</v>
      </c>
      <c r="D17" s="25">
        <f t="shared" si="23"/>
        <v>1.3342121665993518</v>
      </c>
      <c r="E17" s="26">
        <f t="shared" si="0"/>
        <v>98.816221444738588</v>
      </c>
      <c r="F17" s="26">
        <f t="shared" si="1"/>
        <v>791.64051986399261</v>
      </c>
      <c r="G17" s="27">
        <v>0.96703951467606297</v>
      </c>
      <c r="H17" s="27">
        <v>0.01</v>
      </c>
      <c r="I17" s="1">
        <f t="shared" si="30"/>
        <v>46.887431692382755</v>
      </c>
      <c r="J17" s="4">
        <f t="shared" si="27"/>
        <v>0.20889479232070735</v>
      </c>
      <c r="K17" s="1">
        <f t="shared" si="24"/>
        <v>1.249090771815496</v>
      </c>
      <c r="L17" s="1">
        <f t="shared" si="28"/>
        <v>0.66199757030132056</v>
      </c>
      <c r="M17" s="1">
        <f t="shared" si="29"/>
        <v>2.0500471742271591E-2</v>
      </c>
      <c r="N17" s="1">
        <f t="shared" si="3"/>
        <v>1.6858440429187481E-3</v>
      </c>
      <c r="O17" s="1">
        <f t="shared" si="4"/>
        <v>0.2867654135585605</v>
      </c>
      <c r="P17" s="1">
        <f t="shared" si="5"/>
        <v>0.2586500762692624</v>
      </c>
      <c r="Q17" s="1">
        <f t="shared" si="6"/>
        <v>1.329447668179744</v>
      </c>
      <c r="R17" s="1">
        <f t="shared" si="7"/>
        <v>0.95982270991551488</v>
      </c>
      <c r="S17" s="1">
        <f t="shared" si="8"/>
        <v>0.5775115000568255</v>
      </c>
      <c r="T17" s="1">
        <f t="shared" si="9"/>
        <v>1.001739984866191</v>
      </c>
      <c r="U17" s="1">
        <f t="shared" si="10"/>
        <v>1.9923802234727193</v>
      </c>
      <c r="V17" s="1">
        <f t="shared" si="11"/>
        <v>2.2292552466878268</v>
      </c>
      <c r="W17" s="1">
        <f t="shared" si="12"/>
        <v>-0.19920198823142626</v>
      </c>
      <c r="X17" s="1">
        <f t="shared" si="13"/>
        <v>-2.1552843447149082</v>
      </c>
      <c r="Y17" s="1">
        <f t="shared" si="14"/>
        <v>6.9730670822338137E-2</v>
      </c>
      <c r="Z17" s="1">
        <f t="shared" si="15"/>
        <v>0.28138999507135254</v>
      </c>
      <c r="AA17" s="1">
        <f t="shared" si="16"/>
        <v>-0.28335884688750707</v>
      </c>
      <c r="AB17" s="1">
        <f t="shared" si="17"/>
        <v>-1.0834068750326777</v>
      </c>
      <c r="AC17" s="1">
        <f t="shared" si="18"/>
        <v>2.2117958998756033E-2</v>
      </c>
      <c r="AD17" s="1">
        <f t="shared" si="19"/>
        <v>0.27513778868204447</v>
      </c>
      <c r="AE17" s="1">
        <f t="shared" si="20"/>
        <v>3.9580406889547406E-2</v>
      </c>
      <c r="AF17" s="1">
        <f t="shared" si="21"/>
        <v>0.28833214420226816</v>
      </c>
      <c r="AG17" s="1">
        <f t="shared" si="22"/>
        <v>0.67208744890818439</v>
      </c>
      <c r="AI17">
        <v>620</v>
      </c>
      <c r="AJ17">
        <v>3.9574213025000002</v>
      </c>
      <c r="AK17">
        <v>28.833205430461199</v>
      </c>
      <c r="AL17">
        <f t="shared" si="25"/>
        <v>3.9574213024999999E-2</v>
      </c>
      <c r="AM17">
        <f t="shared" si="25"/>
        <v>0.28833205430461201</v>
      </c>
      <c r="AO17">
        <f>(AJ17/100-AE17)^2+(AK17/100-AF17)^2</f>
        <v>3.8372039620212566E-11</v>
      </c>
    </row>
    <row r="18" spans="1:41" x14ac:dyDescent="0.45">
      <c r="A18" s="20">
        <v>610</v>
      </c>
      <c r="B18" s="20">
        <v>162.57218654520099</v>
      </c>
      <c r="C18" s="20">
        <v>1387.8340802477767</v>
      </c>
      <c r="D18" s="25">
        <f t="shared" si="23"/>
        <v>1.3344584882572319</v>
      </c>
      <c r="E18" s="26">
        <f t="shared" si="0"/>
        <v>90.471421812404373</v>
      </c>
      <c r="F18" s="26">
        <f t="shared" si="1"/>
        <v>772.32966565788786</v>
      </c>
      <c r="G18" s="27">
        <v>0.96829851885475604</v>
      </c>
      <c r="H18" s="27">
        <v>0.01</v>
      </c>
      <c r="I18" s="1">
        <f t="shared" si="30"/>
        <v>43.996395927701883</v>
      </c>
      <c r="J18" s="4">
        <f t="shared" si="27"/>
        <v>0.21298687051538059</v>
      </c>
      <c r="K18" s="1">
        <f t="shared" si="24"/>
        <v>1.1495541614617049</v>
      </c>
      <c r="L18" s="1">
        <f t="shared" si="28"/>
        <v>0.66215417323446402</v>
      </c>
      <c r="M18" s="1">
        <f t="shared" si="29"/>
        <v>2.0526369080268288E-2</v>
      </c>
      <c r="N18" s="1">
        <f t="shared" si="3"/>
        <v>2.0597858750504815E-3</v>
      </c>
      <c r="O18" s="1">
        <f t="shared" si="4"/>
        <v>0.31677796972742323</v>
      </c>
      <c r="P18" s="1">
        <f t="shared" si="5"/>
        <v>0.26508305412775929</v>
      </c>
      <c r="Q18" s="1">
        <f t="shared" si="6"/>
        <v>1.3265433216517422</v>
      </c>
      <c r="R18" s="1">
        <f t="shared" si="7"/>
        <v>0.95977297656940042</v>
      </c>
      <c r="S18" s="1">
        <f t="shared" si="8"/>
        <v>0.5774271677227949</v>
      </c>
      <c r="T18" s="1">
        <f t="shared" si="9"/>
        <v>1.0026895535618823</v>
      </c>
      <c r="U18" s="1">
        <f t="shared" si="10"/>
        <v>1.7461913996205036</v>
      </c>
      <c r="V18" s="1">
        <f t="shared" si="11"/>
        <v>2.0122585331185983</v>
      </c>
      <c r="W18" s="1">
        <f t="shared" si="12"/>
        <v>-0.19908567084916223</v>
      </c>
      <c r="X18" s="1">
        <f t="shared" si="13"/>
        <v>-2.1551733022184307</v>
      </c>
      <c r="Y18" s="1">
        <f t="shared" si="14"/>
        <v>7.1434885132774073E-2</v>
      </c>
      <c r="Z18" s="1">
        <f t="shared" si="15"/>
        <v>0.29019570612105089</v>
      </c>
      <c r="AA18" s="1">
        <f t="shared" si="16"/>
        <v>-0.31742849721588356</v>
      </c>
      <c r="AB18" s="1">
        <f t="shared" si="17"/>
        <v>-1.0844046815519404</v>
      </c>
      <c r="AC18" s="1">
        <f t="shared" si="18"/>
        <v>2.2502546511104546E-2</v>
      </c>
      <c r="AD18" s="1">
        <f t="shared" si="19"/>
        <v>0.30391968502363026</v>
      </c>
      <c r="AE18" s="1">
        <f t="shared" si="20"/>
        <v>4.0070230808922469E-2</v>
      </c>
      <c r="AF18" s="1">
        <f t="shared" si="21"/>
        <v>0.31775519355364795</v>
      </c>
      <c r="AG18" s="1">
        <f t="shared" si="22"/>
        <v>0.64217457563742952</v>
      </c>
      <c r="AI18">
        <v>610</v>
      </c>
      <c r="AJ18">
        <v>4.0063869949999997</v>
      </c>
      <c r="AK18">
        <v>31.775572320663343</v>
      </c>
      <c r="AL18">
        <f t="shared" si="25"/>
        <v>4.0063869949999997E-2</v>
      </c>
      <c r="AM18">
        <f t="shared" si="25"/>
        <v>0.31775572320663342</v>
      </c>
      <c r="AO18">
        <f t="shared" si="26"/>
        <v>4.0741058516605948E-11</v>
      </c>
    </row>
    <row r="19" spans="1:41" x14ac:dyDescent="0.45">
      <c r="A19" s="20">
        <v>600</v>
      </c>
      <c r="B19" s="20">
        <v>149.33668886370839</v>
      </c>
      <c r="C19" s="20">
        <v>1334.7650816698799</v>
      </c>
      <c r="D19" s="25">
        <f t="shared" si="23"/>
        <v>1.3347180246913581</v>
      </c>
      <c r="E19" s="26">
        <f t="shared" si="0"/>
        <v>83.105867352653732</v>
      </c>
      <c r="F19" s="26">
        <f t="shared" si="1"/>
        <v>742.79676794928832</v>
      </c>
      <c r="G19" s="27">
        <v>0.96886231326052463</v>
      </c>
      <c r="H19" s="27">
        <v>0.01</v>
      </c>
      <c r="I19" s="1">
        <f t="shared" si="30"/>
        <v>41.561496983826977</v>
      </c>
      <c r="J19" s="4">
        <f t="shared" si="27"/>
        <v>0.21771551573057324</v>
      </c>
      <c r="K19" s="1">
        <f t="shared" si="24"/>
        <v>1.0623484042415345</v>
      </c>
      <c r="L19" s="1">
        <f t="shared" si="28"/>
        <v>0.66231904385009621</v>
      </c>
      <c r="M19" s="1">
        <f t="shared" si="29"/>
        <v>2.0553667538660614E-2</v>
      </c>
      <c r="N19" s="1">
        <f t="shared" si="3"/>
        <v>2.4555299058955904E-3</v>
      </c>
      <c r="O19" s="1">
        <f t="shared" si="4"/>
        <v>0.34564314664048862</v>
      </c>
      <c r="P19" s="1">
        <f t="shared" si="5"/>
        <v>0.27260086390677291</v>
      </c>
      <c r="Q19" s="1">
        <f t="shared" si="6"/>
        <v>1.3231899995931364</v>
      </c>
      <c r="R19" s="1">
        <f t="shared" si="7"/>
        <v>0.95972055523893951</v>
      </c>
      <c r="S19" s="1">
        <f t="shared" si="8"/>
        <v>0.57733836280677586</v>
      </c>
      <c r="T19" s="1">
        <f t="shared" si="9"/>
        <v>1.0038048900809824</v>
      </c>
      <c r="U19" s="1">
        <f t="shared" si="10"/>
        <v>1.5496999420292534</v>
      </c>
      <c r="V19" s="1">
        <f t="shared" si="11"/>
        <v>1.8443345440362686</v>
      </c>
      <c r="W19" s="1">
        <f t="shared" si="12"/>
        <v>-0.19896323468510252</v>
      </c>
      <c r="X19" s="1">
        <f t="shared" si="13"/>
        <v>-2.1550565389390419</v>
      </c>
      <c r="Y19" s="1">
        <f t="shared" si="14"/>
        <v>7.3428216187968284E-2</v>
      </c>
      <c r="Z19" s="1">
        <f t="shared" si="15"/>
        <v>0.30062650908195321</v>
      </c>
      <c r="AA19" s="1">
        <f t="shared" si="16"/>
        <v>-0.35058688590384413</v>
      </c>
      <c r="AB19" s="1">
        <f t="shared" si="17"/>
        <v>-1.0853978983261536</v>
      </c>
      <c r="AC19" s="1">
        <f t="shared" si="18"/>
        <v>2.2909413395345361E-2</v>
      </c>
      <c r="AD19" s="1">
        <f t="shared" si="19"/>
        <v>0.33159743183532286</v>
      </c>
      <c r="AE19" s="1">
        <f t="shared" si="20"/>
        <v>4.0609517334668693E-2</v>
      </c>
      <c r="AF19" s="1">
        <f t="shared" si="21"/>
        <v>0.34601809958309421</v>
      </c>
      <c r="AG19" s="1">
        <f t="shared" si="22"/>
        <v>0.61337238308223707</v>
      </c>
      <c r="AI19">
        <v>600</v>
      </c>
      <c r="AJ19">
        <v>4.0604431625000004</v>
      </c>
      <c r="AK19">
        <v>34.602157485727645</v>
      </c>
      <c r="AL19">
        <f t="shared" si="25"/>
        <v>4.0604431625000006E-2</v>
      </c>
      <c r="AM19">
        <f t="shared" si="25"/>
        <v>0.34602157485727647</v>
      </c>
      <c r="AO19">
        <f t="shared" si="26"/>
        <v>3.7941973476078459E-11</v>
      </c>
    </row>
    <row r="20" spans="1:41" x14ac:dyDescent="0.45">
      <c r="A20" s="20">
        <v>590</v>
      </c>
      <c r="B20" s="20">
        <v>141.39106581387458</v>
      </c>
      <c r="C20" s="20">
        <v>1447.3479320536273</v>
      </c>
      <c r="D20" s="25">
        <f t="shared" si="23"/>
        <v>1.3349917491696419</v>
      </c>
      <c r="E20" s="26">
        <f t="shared" si="0"/>
        <v>78.684128125421211</v>
      </c>
      <c r="F20" s="26">
        <f t="shared" si="1"/>
        <v>805.44912418784372</v>
      </c>
      <c r="G20" s="27">
        <v>0.97202551486406785</v>
      </c>
      <c r="H20" s="27">
        <v>0.01</v>
      </c>
      <c r="I20" s="1">
        <f t="shared" si="30"/>
        <v>40.48881321175633</v>
      </c>
      <c r="J20" s="4">
        <f t="shared" si="27"/>
        <v>0.22261293238517363</v>
      </c>
      <c r="K20" s="1">
        <f t="shared" si="24"/>
        <v>1.012161526777636</v>
      </c>
      <c r="L20" s="1">
        <f t="shared" si="28"/>
        <v>0.66249277883424973</v>
      </c>
      <c r="M20" s="1">
        <f t="shared" si="29"/>
        <v>2.0582471391278931E-2</v>
      </c>
      <c r="N20" s="1">
        <f t="shared" si="3"/>
        <v>2.7185992245508388E-3</v>
      </c>
      <c r="O20" s="1">
        <f t="shared" si="4"/>
        <v>0.36343256073313701</v>
      </c>
      <c r="P20" s="1">
        <f t="shared" si="5"/>
        <v>0.28048216631231232</v>
      </c>
      <c r="Q20" s="1">
        <f t="shared" si="6"/>
        <v>1.3196930101862856</v>
      </c>
      <c r="R20" s="1">
        <f t="shared" si="7"/>
        <v>0.95966524613494386</v>
      </c>
      <c r="S20" s="1">
        <f t="shared" si="8"/>
        <v>0.57724476061054952</v>
      </c>
      <c r="T20" s="1">
        <f t="shared" si="9"/>
        <v>1.0049710172635289</v>
      </c>
      <c r="U20" s="1">
        <f t="shared" si="10"/>
        <v>1.4430458899702743</v>
      </c>
      <c r="V20" s="1">
        <f t="shared" si="11"/>
        <v>1.7556712222281543</v>
      </c>
      <c r="W20" s="1">
        <f t="shared" si="12"/>
        <v>-0.19883424015444257</v>
      </c>
      <c r="X20" s="1">
        <f t="shared" si="13"/>
        <v>-2.1549095163136918</v>
      </c>
      <c r="Y20" s="1">
        <f t="shared" si="14"/>
        <v>7.5515805901039512E-2</v>
      </c>
      <c r="Z20" s="1">
        <f t="shared" si="15"/>
        <v>0.31172930915228775</v>
      </c>
      <c r="AA20" s="1">
        <f t="shared" si="16"/>
        <v>-0.371204763819098</v>
      </c>
      <c r="AB20" s="1">
        <f t="shared" si="17"/>
        <v>-1.0857632426311641</v>
      </c>
      <c r="AC20" s="1">
        <f t="shared" si="18"/>
        <v>2.3190457267719879E-2</v>
      </c>
      <c r="AD20" s="1">
        <f t="shared" si="19"/>
        <v>0.34864535267694186</v>
      </c>
      <c r="AE20" s="1">
        <f t="shared" si="20"/>
        <v>4.1137675752247034E-2</v>
      </c>
      <c r="AF20" s="1">
        <f t="shared" si="21"/>
        <v>0.36354072927144543</v>
      </c>
      <c r="AG20" s="1">
        <f t="shared" si="22"/>
        <v>0.59532159497630754</v>
      </c>
      <c r="AI20">
        <v>590</v>
      </c>
      <c r="AJ20">
        <v>4.112970829</v>
      </c>
      <c r="AK20">
        <v>36.35400117877758</v>
      </c>
      <c r="AL20">
        <f t="shared" si="25"/>
        <v>4.1129708289999997E-2</v>
      </c>
      <c r="AM20">
        <f t="shared" si="25"/>
        <v>0.36354001178777579</v>
      </c>
      <c r="AO20">
        <f t="shared" si="26"/>
        <v>6.3995237474162657E-11</v>
      </c>
    </row>
    <row r="21" spans="1:41" x14ac:dyDescent="0.45">
      <c r="A21" s="20">
        <v>580</v>
      </c>
      <c r="B21" s="20">
        <v>129.99912825246261</v>
      </c>
      <c r="C21" s="20">
        <v>1477.1274109606536</v>
      </c>
      <c r="D21" s="25">
        <f t="shared" si="23"/>
        <v>1.3352807270519074</v>
      </c>
      <c r="E21" s="26">
        <f t="shared" si="0"/>
        <v>72.344514872495452</v>
      </c>
      <c r="F21" s="26">
        <f t="shared" si="1"/>
        <v>822.02140419960392</v>
      </c>
      <c r="G21" s="27">
        <v>0.97359635389528698</v>
      </c>
      <c r="H21" s="27">
        <v>0.01</v>
      </c>
      <c r="I21" s="1">
        <f t="shared" si="30"/>
        <v>39.001549410576089</v>
      </c>
      <c r="J21" s="4">
        <f t="shared" si="27"/>
        <v>0.23077747349829669</v>
      </c>
      <c r="K21" s="1">
        <f t="shared" si="24"/>
        <v>0.94048877119481045</v>
      </c>
      <c r="L21" s="1">
        <f t="shared" si="28"/>
        <v>0.66267602996110608</v>
      </c>
      <c r="M21" s="1">
        <f t="shared" si="29"/>
        <v>2.0612894900522122E-2</v>
      </c>
      <c r="N21" s="1">
        <f t="shared" si="3"/>
        <v>3.1422506277991235E-3</v>
      </c>
      <c r="O21" s="1">
        <f t="shared" si="4"/>
        <v>0.39043695437706949</v>
      </c>
      <c r="P21" s="1">
        <f t="shared" si="5"/>
        <v>0.29384880759258625</v>
      </c>
      <c r="Q21" s="1">
        <f t="shared" si="6"/>
        <v>1.3139467698340852</v>
      </c>
      <c r="R21" s="1">
        <f t="shared" si="7"/>
        <v>0.95960683035945527</v>
      </c>
      <c r="S21" s="1">
        <f t="shared" si="8"/>
        <v>0.5771460062378494</v>
      </c>
      <c r="T21" s="1">
        <f t="shared" si="9"/>
        <v>1.0069938185172658</v>
      </c>
      <c r="U21" s="1">
        <f t="shared" si="10"/>
        <v>1.2993569572163499</v>
      </c>
      <c r="V21" s="1">
        <f t="shared" si="11"/>
        <v>1.6396123024259521</v>
      </c>
      <c r="W21" s="1">
        <f t="shared" si="12"/>
        <v>-0.19869820731389465</v>
      </c>
      <c r="X21" s="1">
        <f t="shared" si="13"/>
        <v>-2.1547768366487645</v>
      </c>
      <c r="Y21" s="1">
        <f t="shared" si="14"/>
        <v>7.9075529087758639E-2</v>
      </c>
      <c r="Z21" s="1">
        <f t="shared" si="15"/>
        <v>0.33095112293300993</v>
      </c>
      <c r="AA21" s="1">
        <f t="shared" si="16"/>
        <v>-0.40267607190785937</v>
      </c>
      <c r="AB21" s="1">
        <f t="shared" si="17"/>
        <v>-1.0863089292645352</v>
      </c>
      <c r="AC21" s="1">
        <f t="shared" si="18"/>
        <v>2.3627134114751772E-2</v>
      </c>
      <c r="AD21" s="1">
        <f t="shared" si="19"/>
        <v>0.3745310345890685</v>
      </c>
      <c r="AE21" s="1">
        <f t="shared" si="20"/>
        <v>4.1980443498624564E-2</v>
      </c>
      <c r="AF21" s="1">
        <f t="shared" si="21"/>
        <v>0.39014996162850085</v>
      </c>
      <c r="AG21" s="1">
        <f t="shared" si="22"/>
        <v>0.56786959487287447</v>
      </c>
      <c r="AI21">
        <v>580</v>
      </c>
      <c r="AJ21">
        <v>4.1971852780000001</v>
      </c>
      <c r="AK21">
        <v>39.01487081475954</v>
      </c>
      <c r="AL21">
        <f t="shared" si="25"/>
        <v>4.1971852779999999E-2</v>
      </c>
      <c r="AM21">
        <f t="shared" si="25"/>
        <v>0.39014870814759539</v>
      </c>
      <c r="AO21">
        <f t="shared" si="26"/>
        <v>7.5371660866810004E-11</v>
      </c>
    </row>
    <row r="22" spans="1:41" x14ac:dyDescent="0.45">
      <c r="A22" s="20">
        <v>570</v>
      </c>
      <c r="B22" s="20">
        <v>116.23697181210733</v>
      </c>
      <c r="C22" s="20">
        <v>1512.332010890497</v>
      </c>
      <c r="D22" s="25">
        <f t="shared" si="23"/>
        <v>1.3355861265179871</v>
      </c>
      <c r="E22" s="26">
        <f t="shared" si="0"/>
        <v>64.685874813437735</v>
      </c>
      <c r="F22" s="26">
        <f t="shared" si="1"/>
        <v>841.61276406056174</v>
      </c>
      <c r="G22" s="27">
        <v>0.97546659002956015</v>
      </c>
      <c r="H22" s="27">
        <v>0.01</v>
      </c>
      <c r="I22" s="1">
        <f t="shared" si="30"/>
        <v>37.102661234596262</v>
      </c>
      <c r="J22" s="4">
        <f t="shared" si="27"/>
        <v>0.24196393650750214</v>
      </c>
      <c r="K22" s="1">
        <f t="shared" si="24"/>
        <v>0.8533350579049056</v>
      </c>
      <c r="L22" s="1">
        <f t="shared" si="28"/>
        <v>0.66286951032674402</v>
      </c>
      <c r="M22" s="1">
        <f t="shared" si="29"/>
        <v>2.0645063497430071E-2</v>
      </c>
      <c r="N22" s="1">
        <f t="shared" si="3"/>
        <v>3.7464402377401233E-3</v>
      </c>
      <c r="O22" s="1">
        <f t="shared" si="4"/>
        <v>0.42599185274605794</v>
      </c>
      <c r="P22" s="1">
        <f t="shared" si="5"/>
        <v>0.31263275846302585</v>
      </c>
      <c r="Q22" s="1">
        <f t="shared" si="6"/>
        <v>1.3060391112782852</v>
      </c>
      <c r="R22" s="1">
        <f t="shared" si="7"/>
        <v>0.95954506765224357</v>
      </c>
      <c r="S22" s="1">
        <f t="shared" si="8"/>
        <v>0.57704171114647385</v>
      </c>
      <c r="T22" s="1">
        <f t="shared" si="9"/>
        <v>1.0098552121420461</v>
      </c>
      <c r="U22" s="1">
        <f t="shared" si="10"/>
        <v>1.137303845753534</v>
      </c>
      <c r="V22" s="1">
        <f t="shared" si="11"/>
        <v>1.5144173921233799</v>
      </c>
      <c r="W22" s="1">
        <f t="shared" si="12"/>
        <v>-0.19855461132494706</v>
      </c>
      <c r="X22" s="1">
        <f t="shared" si="13"/>
        <v>-2.1546606866261948</v>
      </c>
      <c r="Y22" s="1">
        <f t="shared" si="14"/>
        <v>8.4086459362159582E-2</v>
      </c>
      <c r="Z22" s="1">
        <f t="shared" si="15"/>
        <v>0.35884369222348073</v>
      </c>
      <c r="AA22" s="1">
        <f t="shared" si="16"/>
        <v>-0.44435745578533636</v>
      </c>
      <c r="AB22" s="1">
        <f t="shared" si="17"/>
        <v>-1.0870964563569703</v>
      </c>
      <c r="AC22" s="1">
        <f t="shared" si="18"/>
        <v>2.4238687495296445E-2</v>
      </c>
      <c r="AD22" s="1">
        <f t="shared" si="19"/>
        <v>0.40861576530771343</v>
      </c>
      <c r="AE22" s="1">
        <f t="shared" si="20"/>
        <v>4.3080383189789642E-2</v>
      </c>
      <c r="AF22" s="1">
        <f t="shared" si="21"/>
        <v>0.42510868897813286</v>
      </c>
      <c r="AG22" s="1">
        <f t="shared" si="22"/>
        <v>0.53181092783207751</v>
      </c>
      <c r="AI22">
        <v>570</v>
      </c>
      <c r="AJ22">
        <v>4.3071165085000001</v>
      </c>
      <c r="AK22">
        <v>42.510852775001815</v>
      </c>
      <c r="AL22">
        <f t="shared" si="25"/>
        <v>4.3071165085000002E-2</v>
      </c>
      <c r="AM22">
        <f t="shared" si="25"/>
        <v>0.42510852775001817</v>
      </c>
      <c r="AO22">
        <f t="shared" si="26"/>
        <v>8.4999450417761839E-11</v>
      </c>
    </row>
    <row r="23" spans="1:41" x14ac:dyDescent="0.45">
      <c r="A23" s="20">
        <v>560</v>
      </c>
      <c r="B23" s="20">
        <v>105.43259380618504</v>
      </c>
      <c r="C23" s="20">
        <v>1494.5052700400881</v>
      </c>
      <c r="D23" s="25">
        <f t="shared" si="23"/>
        <v>1.3359092307892544</v>
      </c>
      <c r="E23" s="26">
        <f t="shared" si="0"/>
        <v>58.673238453141984</v>
      </c>
      <c r="F23" s="26">
        <f t="shared" si="1"/>
        <v>831.6921827773092</v>
      </c>
      <c r="G23" s="27">
        <v>0.97605210306917434</v>
      </c>
      <c r="H23" s="27">
        <v>0.01</v>
      </c>
      <c r="I23" s="1">
        <f t="shared" si="30"/>
        <v>35.790258169495807</v>
      </c>
      <c r="J23" s="4">
        <f t="shared" si="27"/>
        <v>0.25343106776840219</v>
      </c>
      <c r="K23" s="1">
        <f t="shared" si="24"/>
        <v>0.78590517124466408</v>
      </c>
      <c r="L23" s="1">
        <f t="shared" si="28"/>
        <v>0.66307400142185724</v>
      </c>
      <c r="M23" s="1">
        <f t="shared" si="29"/>
        <v>2.067911512863823E-2</v>
      </c>
      <c r="N23" s="1">
        <f t="shared" si="3"/>
        <v>4.2944088856797565E-3</v>
      </c>
      <c r="O23" s="1">
        <f t="shared" si="4"/>
        <v>0.45570702214850545</v>
      </c>
      <c r="P23" s="1">
        <f t="shared" si="5"/>
        <v>0.33247081310228421</v>
      </c>
      <c r="Q23" s="1">
        <f t="shared" si="6"/>
        <v>1.297795200983922</v>
      </c>
      <c r="R23" s="1">
        <f t="shared" si="7"/>
        <v>0.95947969381928222</v>
      </c>
      <c r="S23" s="1">
        <f t="shared" si="8"/>
        <v>0.57693144923134387</v>
      </c>
      <c r="T23" s="1">
        <f t="shared" si="9"/>
        <v>1.0128639810362665</v>
      </c>
      <c r="U23" s="1">
        <f t="shared" si="10"/>
        <v>1.0198062063658422</v>
      </c>
      <c r="V23" s="1">
        <f t="shared" si="11"/>
        <v>1.4282873305264214</v>
      </c>
      <c r="W23" s="1">
        <f t="shared" si="12"/>
        <v>-0.1984028773113001</v>
      </c>
      <c r="X23" s="1">
        <f t="shared" si="13"/>
        <v>-2.154523648661022</v>
      </c>
      <c r="Y23" s="1">
        <f t="shared" si="14"/>
        <v>8.9372810688969864E-2</v>
      </c>
      <c r="Z23" s="1">
        <f t="shared" si="15"/>
        <v>0.38948782393861292</v>
      </c>
      <c r="AA23" s="1">
        <f t="shared" si="16"/>
        <v>-0.47930783846401942</v>
      </c>
      <c r="AB23" s="1">
        <f t="shared" si="17"/>
        <v>-1.0874740151986242</v>
      </c>
      <c r="AC23" s="1">
        <f t="shared" si="18"/>
        <v>2.479811704906925E-2</v>
      </c>
      <c r="AD23" s="1">
        <f t="shared" si="19"/>
        <v>0.43709347417822286</v>
      </c>
      <c r="AE23" s="1">
        <f t="shared" si="20"/>
        <v>4.4158298573990284E-2</v>
      </c>
      <c r="AF23" s="1">
        <f t="shared" si="21"/>
        <v>0.45438397592884627</v>
      </c>
      <c r="AG23" s="1">
        <f t="shared" si="22"/>
        <v>0.50145772549716339</v>
      </c>
      <c r="AI23">
        <v>560</v>
      </c>
      <c r="AJ23">
        <v>4.4148523804999993</v>
      </c>
      <c r="AK23">
        <v>45.438318893999487</v>
      </c>
      <c r="AL23">
        <f t="shared" si="25"/>
        <v>4.4148523804999992E-2</v>
      </c>
      <c r="AM23">
        <f t="shared" si="25"/>
        <v>0.45438318893999485</v>
      </c>
      <c r="AO23">
        <f t="shared" si="26"/>
        <v>9.6165460265836842E-11</v>
      </c>
    </row>
    <row r="24" spans="1:41" x14ac:dyDescent="0.45">
      <c r="A24" s="20">
        <v>550</v>
      </c>
      <c r="B24" s="20">
        <v>106.1042676216977</v>
      </c>
      <c r="C24" s="20">
        <v>1511.5170852266924</v>
      </c>
      <c r="D24" s="25">
        <f t="shared" si="23"/>
        <v>1.3362514520866062</v>
      </c>
      <c r="E24" s="26">
        <f t="shared" si="0"/>
        <v>59.04702493147478</v>
      </c>
      <c r="F24" s="26">
        <f t="shared" si="1"/>
        <v>841.15925792865448</v>
      </c>
      <c r="G24" s="27">
        <v>0.97598204220935747</v>
      </c>
      <c r="H24" s="27">
        <v>0.01</v>
      </c>
      <c r="I24" s="1">
        <f t="shared" si="30"/>
        <v>36.303553552809724</v>
      </c>
      <c r="J24" s="4">
        <f t="shared" si="27"/>
        <v>0.25492668347423925</v>
      </c>
      <c r="K24" s="1">
        <f t="shared" si="24"/>
        <v>0.79249952483613395</v>
      </c>
      <c r="L24" s="1">
        <f t="shared" si="28"/>
        <v>0.66329036117473783</v>
      </c>
      <c r="M24" s="1">
        <f t="shared" si="29"/>
        <v>2.0715201797846184E-2</v>
      </c>
      <c r="N24" s="1">
        <f t="shared" si="3"/>
        <v>4.2455389270891503E-3</v>
      </c>
      <c r="O24" s="1">
        <f t="shared" si="4"/>
        <v>0.45271181549023137</v>
      </c>
      <c r="P24" s="1">
        <f t="shared" si="5"/>
        <v>0.33509156458318129</v>
      </c>
      <c r="Q24" s="1">
        <f t="shared" si="6"/>
        <v>1.2964897558211008</v>
      </c>
      <c r="R24" s="1">
        <f t="shared" si="7"/>
        <v>0.95941041779066427</v>
      </c>
      <c r="S24" s="1">
        <f t="shared" si="8"/>
        <v>0.57681475236413815</v>
      </c>
      <c r="T24" s="1">
        <f t="shared" si="9"/>
        <v>1.0131688060983624</v>
      </c>
      <c r="U24" s="1">
        <f t="shared" si="10"/>
        <v>1.029912766021535</v>
      </c>
      <c r="V24" s="1">
        <f t="shared" si="11"/>
        <v>1.4355209178601784</v>
      </c>
      <c r="W24" s="1">
        <f t="shared" si="12"/>
        <v>-0.19824237451651808</v>
      </c>
      <c r="X24" s="1">
        <f t="shared" si="13"/>
        <v>-2.1542817447709499</v>
      </c>
      <c r="Y24" s="1">
        <f t="shared" si="14"/>
        <v>9.0024672317447013E-2</v>
      </c>
      <c r="Z24" s="1">
        <f t="shared" si="15"/>
        <v>0.39365969022264258</v>
      </c>
      <c r="AA24" s="1">
        <f t="shared" si="16"/>
        <v>-0.47573520939916647</v>
      </c>
      <c r="AB24" s="1">
        <f t="shared" si="17"/>
        <v>-1.0869146377466592</v>
      </c>
      <c r="AC24" s="1">
        <f t="shared" si="18"/>
        <v>2.4787026283154052E-2</v>
      </c>
      <c r="AD24" s="1">
        <f t="shared" si="19"/>
        <v>0.4341882354062313</v>
      </c>
      <c r="AE24" s="1">
        <f t="shared" si="20"/>
        <v>4.4339591359363828E-2</v>
      </c>
      <c r="AF24" s="1">
        <f t="shared" si="21"/>
        <v>0.4516186933055274</v>
      </c>
      <c r="AG24" s="1">
        <f t="shared" si="22"/>
        <v>0.50404171533510878</v>
      </c>
      <c r="AI24">
        <v>550</v>
      </c>
      <c r="AJ24">
        <v>4.432980776</v>
      </c>
      <c r="AK24">
        <v>45.16178647791034</v>
      </c>
      <c r="AL24">
        <f t="shared" si="25"/>
        <v>4.4329807759999999E-2</v>
      </c>
      <c r="AM24">
        <f t="shared" si="25"/>
        <v>0.45161786477910337</v>
      </c>
      <c r="AO24">
        <f t="shared" si="26"/>
        <v>9.6405272547215341E-11</v>
      </c>
    </row>
    <row r="25" spans="1:41" x14ac:dyDescent="0.45">
      <c r="A25" s="20">
        <v>540</v>
      </c>
      <c r="B25" s="20">
        <v>110.85284963317137</v>
      </c>
      <c r="C25" s="20">
        <v>1526.5786837473922</v>
      </c>
      <c r="D25" s="25">
        <f t="shared" si="23"/>
        <v>1.3366143476133756</v>
      </c>
      <c r="E25" s="26">
        <f t="shared" si="0"/>
        <v>61.689610820859883</v>
      </c>
      <c r="F25" s="26">
        <f t="shared" si="1"/>
        <v>849.5410375054239</v>
      </c>
      <c r="G25" s="27">
        <v>0.97536744252181884</v>
      </c>
      <c r="H25" s="27">
        <v>0.01</v>
      </c>
      <c r="I25" s="1">
        <f t="shared" si="30"/>
        <v>37.603537172373777</v>
      </c>
      <c r="J25" s="4">
        <f t="shared" si="27"/>
        <v>0.25329686368851601</v>
      </c>
      <c r="K25" s="1">
        <f t="shared" si="24"/>
        <v>0.82615979257285888</v>
      </c>
      <c r="L25" s="1">
        <f t="shared" si="28"/>
        <v>0.6635195331193201</v>
      </c>
      <c r="M25" s="1">
        <f t="shared" si="29"/>
        <v>2.0753491334700516E-2</v>
      </c>
      <c r="N25" s="1">
        <f t="shared" si="3"/>
        <v>3.9764716439034805E-3</v>
      </c>
      <c r="O25" s="1">
        <f t="shared" si="4"/>
        <v>0.43772702540067537</v>
      </c>
      <c r="P25" s="1">
        <f t="shared" si="5"/>
        <v>0.33220771243908709</v>
      </c>
      <c r="Q25" s="1">
        <f t="shared" si="6"/>
        <v>1.2973705138048257</v>
      </c>
      <c r="R25" s="1">
        <f t="shared" si="7"/>
        <v>0.95933691824543454</v>
      </c>
      <c r="S25" s="1">
        <f t="shared" si="8"/>
        <v>0.57669110530163137</v>
      </c>
      <c r="T25" s="1">
        <f t="shared" si="9"/>
        <v>1.0126077270664913</v>
      </c>
      <c r="U25" s="1">
        <f t="shared" si="10"/>
        <v>1.0861732502218207</v>
      </c>
      <c r="V25" s="1">
        <f t="shared" si="11"/>
        <v>1.4764052050495602</v>
      </c>
      <c r="W25" s="1">
        <f t="shared" si="12"/>
        <v>-0.19807240965131578</v>
      </c>
      <c r="X25" s="1">
        <f t="shared" si="13"/>
        <v>-2.1539921306144056</v>
      </c>
      <c r="Y25" s="1">
        <f t="shared" si="14"/>
        <v>8.9194615050528434E-2</v>
      </c>
      <c r="Z25" s="1">
        <f t="shared" si="15"/>
        <v>0.38913899726009027</v>
      </c>
      <c r="AA25" s="1">
        <f t="shared" si="16"/>
        <v>-0.45807011186547714</v>
      </c>
      <c r="AB25" s="1">
        <f t="shared" si="17"/>
        <v>-1.0859404829645718</v>
      </c>
      <c r="AC25" s="1">
        <f t="shared" si="18"/>
        <v>2.4566939042094622E-2</v>
      </c>
      <c r="AD25" s="1">
        <f t="shared" si="19"/>
        <v>0.41978147236076829</v>
      </c>
      <c r="AE25" s="1">
        <f t="shared" si="20"/>
        <v>4.4249186633855922E-2</v>
      </c>
      <c r="AF25" s="1">
        <f t="shared" si="21"/>
        <v>0.43715668295964205</v>
      </c>
      <c r="AG25" s="1">
        <f t="shared" si="22"/>
        <v>0.51859413040650204</v>
      </c>
      <c r="AI25">
        <v>540</v>
      </c>
      <c r="AJ25">
        <v>4.4239726064999996</v>
      </c>
      <c r="AK25">
        <v>43.715618750506444</v>
      </c>
      <c r="AL25">
        <f t="shared" si="25"/>
        <v>4.4239726064999998E-2</v>
      </c>
      <c r="AM25">
        <f t="shared" si="25"/>
        <v>0.43715618750506446</v>
      </c>
      <c r="AO25">
        <f t="shared" si="26"/>
        <v>8.9747838316121656E-11</v>
      </c>
    </row>
    <row r="26" spans="1:41" x14ac:dyDescent="0.45">
      <c r="A26" s="20">
        <v>530</v>
      </c>
      <c r="B26" s="20">
        <v>118.84735075657919</v>
      </c>
      <c r="C26" s="20">
        <v>1584.3304268924417</v>
      </c>
      <c r="D26" s="25">
        <f t="shared" si="23"/>
        <v>1.3369996379067386</v>
      </c>
      <c r="E26" s="26">
        <f t="shared" si="0"/>
        <v>66.138550696036333</v>
      </c>
      <c r="F26" s="26">
        <f t="shared" si="1"/>
        <v>881.67988256564399</v>
      </c>
      <c r="G26" s="27">
        <v>0.97501933296129284</v>
      </c>
      <c r="H26" s="27">
        <v>0.01</v>
      </c>
      <c r="I26" s="1">
        <f t="shared" si="30"/>
        <v>39.577630873492865</v>
      </c>
      <c r="J26" s="4">
        <f t="shared" si="27"/>
        <v>0.24981938117504748</v>
      </c>
      <c r="K26" s="1">
        <f t="shared" si="24"/>
        <v>0.88163502277135108</v>
      </c>
      <c r="L26" s="1">
        <f t="shared" si="28"/>
        <v>0.66376255687127572</v>
      </c>
      <c r="M26" s="1">
        <f t="shared" si="29"/>
        <v>2.0794169430399873E-2</v>
      </c>
      <c r="N26" s="1">
        <f t="shared" si="3"/>
        <v>3.5658504685653005E-3</v>
      </c>
      <c r="O26" s="1">
        <f t="shared" si="4"/>
        <v>0.41410528629324284</v>
      </c>
      <c r="P26" s="1">
        <f t="shared" si="5"/>
        <v>0.32611177693242238</v>
      </c>
      <c r="Q26" s="1">
        <f t="shared" si="6"/>
        <v>1.299522360325182</v>
      </c>
      <c r="R26" s="1">
        <f t="shared" si="7"/>
        <v>0.95925883972867321</v>
      </c>
      <c r="S26" s="1">
        <f t="shared" si="8"/>
        <v>0.57655993985858789</v>
      </c>
      <c r="T26" s="1">
        <f t="shared" si="9"/>
        <v>1.011538882147593</v>
      </c>
      <c r="U26" s="1">
        <f t="shared" si="10"/>
        <v>1.1829838356202347</v>
      </c>
      <c r="V26" s="1">
        <f t="shared" si="11"/>
        <v>1.5490160603876133</v>
      </c>
      <c r="W26" s="1">
        <f t="shared" si="12"/>
        <v>-0.19789221929997691</v>
      </c>
      <c r="X26" s="1">
        <f t="shared" si="13"/>
        <v>-2.1536658823120121</v>
      </c>
      <c r="Y26" s="1">
        <f t="shared" si="14"/>
        <v>8.7500335428791765E-2</v>
      </c>
      <c r="Z26" s="1">
        <f t="shared" si="15"/>
        <v>0.37963323440099345</v>
      </c>
      <c r="AA26" s="1">
        <f t="shared" si="16"/>
        <v>-0.43035615473007699</v>
      </c>
      <c r="AB26" s="1">
        <f t="shared" si="17"/>
        <v>-1.084664052676434</v>
      </c>
      <c r="AC26" s="1">
        <f t="shared" si="18"/>
        <v>2.4213517507010923E-2</v>
      </c>
      <c r="AD26" s="1">
        <f t="shared" si="19"/>
        <v>0.3970918373284944</v>
      </c>
      <c r="AE26" s="1">
        <f t="shared" si="20"/>
        <v>4.3983955797736181E-2</v>
      </c>
      <c r="AF26" s="1">
        <f t="shared" si="21"/>
        <v>0.41425110238287355</v>
      </c>
      <c r="AG26" s="1">
        <f t="shared" si="22"/>
        <v>0.54176494181939028</v>
      </c>
      <c r="AI26">
        <v>530</v>
      </c>
      <c r="AJ26">
        <v>4.3974711895</v>
      </c>
      <c r="AK26">
        <v>41.425067778814544</v>
      </c>
      <c r="AL26">
        <f t="shared" si="25"/>
        <v>4.3974711894999997E-2</v>
      </c>
      <c r="AM26">
        <f t="shared" si="25"/>
        <v>0.41425067778814545</v>
      </c>
      <c r="AO26">
        <f t="shared" si="26"/>
        <v>8.563001847914975E-11</v>
      </c>
    </row>
    <row r="27" spans="1:41" x14ac:dyDescent="0.45">
      <c r="A27" s="20">
        <v>520</v>
      </c>
      <c r="B27" s="20">
        <v>149.77805230406128</v>
      </c>
      <c r="C27" s="20">
        <v>1640.9236585524034</v>
      </c>
      <c r="D27" s="25">
        <f t="shared" si="23"/>
        <v>1.3374092279682084</v>
      </c>
      <c r="E27" s="26">
        <f t="shared" si="0"/>
        <v>83.351486107210121</v>
      </c>
      <c r="F27" s="26">
        <f t="shared" si="1"/>
        <v>913.17401598441268</v>
      </c>
      <c r="G27" s="27">
        <v>0.97199854108697115</v>
      </c>
      <c r="H27" s="27">
        <v>0.01</v>
      </c>
      <c r="I27" s="1">
        <f t="shared" si="30"/>
        <v>45.94825640437211</v>
      </c>
      <c r="J27" s="4">
        <f t="shared" si="27"/>
        <v>0.23475769153149265</v>
      </c>
      <c r="K27" s="1">
        <f t="shared" si="24"/>
        <v>1.0892169079624321</v>
      </c>
      <c r="L27" s="1">
        <f t="shared" si="28"/>
        <v>0.66402058012916121</v>
      </c>
      <c r="M27" s="1">
        <f t="shared" si="29"/>
        <v>2.0837441987156344E-2</v>
      </c>
      <c r="N27" s="1">
        <f t="shared" si="3"/>
        <v>2.3591883681571804E-3</v>
      </c>
      <c r="O27" s="1">
        <f t="shared" si="4"/>
        <v>0.33647988528231687</v>
      </c>
      <c r="P27" s="1">
        <f t="shared" si="5"/>
        <v>0.30039797832427945</v>
      </c>
      <c r="Q27" s="1">
        <f t="shared" si="6"/>
        <v>1.3096022547335602</v>
      </c>
      <c r="R27" s="1">
        <f t="shared" si="7"/>
        <v>0.95917578817133842</v>
      </c>
      <c r="S27" s="1">
        <f t="shared" si="8"/>
        <v>0.5764206282213693</v>
      </c>
      <c r="T27" s="1">
        <f t="shared" si="9"/>
        <v>1.0073950278687551</v>
      </c>
      <c r="U27" s="1">
        <f t="shared" si="10"/>
        <v>1.5952750746914164</v>
      </c>
      <c r="V27" s="1">
        <f t="shared" si="11"/>
        <v>1.8827911631223746</v>
      </c>
      <c r="W27" s="1">
        <f t="shared" si="12"/>
        <v>-0.19770096123142095</v>
      </c>
      <c r="X27" s="1">
        <f t="shared" si="13"/>
        <v>-2.1532018377571127</v>
      </c>
      <c r="Y27" s="1">
        <f t="shared" si="14"/>
        <v>8.0544629215493213E-2</v>
      </c>
      <c r="Z27" s="1">
        <f t="shared" si="15"/>
        <v>0.34069980568476316</v>
      </c>
      <c r="AA27" s="1">
        <f t="shared" si="16"/>
        <v>-0.34039261869166482</v>
      </c>
      <c r="AB27" s="1">
        <f t="shared" si="17"/>
        <v>-1.0818022002194803</v>
      </c>
      <c r="AC27" s="1">
        <f t="shared" si="18"/>
        <v>2.3099447009924855E-2</v>
      </c>
      <c r="AD27" s="1">
        <f t="shared" si="19"/>
        <v>0.32261908410632817</v>
      </c>
      <c r="AE27" s="1">
        <f t="shared" si="20"/>
        <v>4.2533201301990002E-2</v>
      </c>
      <c r="AF27" s="1">
        <f t="shared" si="21"/>
        <v>0.33830616179758494</v>
      </c>
      <c r="AG27" s="1">
        <f t="shared" si="22"/>
        <v>0.619160636900425</v>
      </c>
      <c r="AI27">
        <v>520</v>
      </c>
      <c r="AJ27">
        <v>4.252552509</v>
      </c>
      <c r="AK27">
        <v>33.83063138905014</v>
      </c>
      <c r="AL27">
        <f t="shared" si="25"/>
        <v>4.2525525090000002E-2</v>
      </c>
      <c r="AM27">
        <f t="shared" si="25"/>
        <v>0.33830631389050142</v>
      </c>
      <c r="AO27">
        <f t="shared" si="26"/>
        <v>5.8947362770665245E-11</v>
      </c>
    </row>
    <row r="28" spans="1:41" x14ac:dyDescent="0.45">
      <c r="A28" s="20">
        <v>510</v>
      </c>
      <c r="B28" s="20">
        <v>222.76803963372132</v>
      </c>
      <c r="C28" s="20">
        <v>1780.4654999204181</v>
      </c>
      <c r="D28" s="25">
        <f t="shared" si="23"/>
        <v>1.3378452316656964</v>
      </c>
      <c r="E28" s="26">
        <f t="shared" si="0"/>
        <v>123.97041405616594</v>
      </c>
      <c r="F28" s="26">
        <f t="shared" si="1"/>
        <v>990.8290507057128</v>
      </c>
      <c r="G28" s="27">
        <v>0.96616949536966268</v>
      </c>
      <c r="H28" s="27">
        <v>0.01</v>
      </c>
      <c r="I28" s="1">
        <f t="shared" si="30"/>
        <v>60.234046339213556</v>
      </c>
      <c r="J28" s="4">
        <f t="shared" si="27"/>
        <v>0.21283958431661201</v>
      </c>
      <c r="K28" s="1">
        <f t="shared" si="24"/>
        <v>1.5749066084393828</v>
      </c>
      <c r="L28" s="1">
        <f t="shared" si="28"/>
        <v>0.66429487245874363</v>
      </c>
      <c r="M28" s="1">
        <f t="shared" si="29"/>
        <v>2.0883537838246743E-2</v>
      </c>
      <c r="N28" s="1">
        <f t="shared" si="3"/>
        <v>8.9507118145356213E-4</v>
      </c>
      <c r="O28" s="1">
        <f t="shared" si="4"/>
        <v>0.20702688634234342</v>
      </c>
      <c r="P28" s="1">
        <f t="shared" si="5"/>
        <v>0.26474735275292505</v>
      </c>
      <c r="Q28" s="1">
        <f t="shared" si="6"/>
        <v>1.3239325420131673</v>
      </c>
      <c r="R28" s="1">
        <f t="shared" si="7"/>
        <v>0.95908732570520572</v>
      </c>
      <c r="S28" s="1">
        <f t="shared" si="8"/>
        <v>0.57627247525451997</v>
      </c>
      <c r="T28" s="1">
        <f t="shared" si="9"/>
        <v>1.0016706386655649</v>
      </c>
      <c r="U28" s="1">
        <f t="shared" si="10"/>
        <v>2.9800641166710293</v>
      </c>
      <c r="V28" s="1">
        <f t="shared" si="11"/>
        <v>3.1433711424949942</v>
      </c>
      <c r="W28" s="1">
        <f t="shared" si="12"/>
        <v>-0.19749770443152243</v>
      </c>
      <c r="X28" s="1">
        <f t="shared" si="13"/>
        <v>-2.152681489098117</v>
      </c>
      <c r="Y28" s="1">
        <f t="shared" si="14"/>
        <v>7.0932951690555204E-2</v>
      </c>
      <c r="Z28" s="1">
        <f t="shared" si="15"/>
        <v>0.28990740621655925</v>
      </c>
      <c r="AA28" s="1">
        <f t="shared" si="16"/>
        <v>-0.19590687208530957</v>
      </c>
      <c r="AB28" s="1">
        <f t="shared" si="17"/>
        <v>-1.0787515127307052</v>
      </c>
      <c r="AC28" s="1">
        <f t="shared" si="18"/>
        <v>2.174163091399188E-2</v>
      </c>
      <c r="AD28" s="1">
        <f t="shared" si="19"/>
        <v>0.19847397765052172</v>
      </c>
      <c r="AE28" s="1">
        <f t="shared" si="20"/>
        <v>4.0109559350990032E-2</v>
      </c>
      <c r="AF28" s="1">
        <f t="shared" si="21"/>
        <v>0.21038590412828997</v>
      </c>
      <c r="AG28" s="1">
        <f t="shared" si="22"/>
        <v>0.74950453652072002</v>
      </c>
      <c r="AI28">
        <v>510</v>
      </c>
      <c r="AJ28">
        <v>4.0104730130000004</v>
      </c>
      <c r="AK28">
        <v>21.038622383317147</v>
      </c>
      <c r="AL28">
        <f t="shared" si="25"/>
        <v>4.0104730130000002E-2</v>
      </c>
      <c r="AM28">
        <f t="shared" si="25"/>
        <v>0.21038622383317146</v>
      </c>
      <c r="AO28">
        <f t="shared" si="26"/>
        <v>2.3423586581788786E-11</v>
      </c>
    </row>
    <row r="29" spans="1:41" x14ac:dyDescent="0.45">
      <c r="A29" s="20">
        <v>500</v>
      </c>
      <c r="B29" s="20">
        <v>322.31780196659162</v>
      </c>
      <c r="C29" s="20">
        <v>1710.5887962116137</v>
      </c>
      <c r="D29" s="25">
        <f t="shared" si="23"/>
        <v>1.3383099999999999</v>
      </c>
      <c r="E29" s="26">
        <f t="shared" si="0"/>
        <v>179.36985679440826</v>
      </c>
      <c r="F29" s="26">
        <f t="shared" si="1"/>
        <v>951.94266509176327</v>
      </c>
      <c r="G29" s="27">
        <v>0.95224398155080203</v>
      </c>
      <c r="H29" s="27">
        <v>0.01</v>
      </c>
      <c r="I29" s="1">
        <f t="shared" si="30"/>
        <v>81.690910110873162</v>
      </c>
      <c r="J29" s="4">
        <f t="shared" si="27"/>
        <v>0.20220086267647053</v>
      </c>
      <c r="K29" s="1">
        <f t="shared" si="24"/>
        <v>2.2483084827110917</v>
      </c>
      <c r="L29" s="1">
        <f t="shared" si="28"/>
        <v>0.6645868411685113</v>
      </c>
      <c r="M29" s="1">
        <f t="shared" si="29"/>
        <v>2.0932711907206136E-2</v>
      </c>
      <c r="N29" s="1">
        <f t="shared" si="3"/>
        <v>2.3332945200294934E-4</v>
      </c>
      <c r="O29" s="1">
        <f t="shared" si="4"/>
        <v>0.1055776600432537</v>
      </c>
      <c r="P29" s="1">
        <f t="shared" si="5"/>
        <v>0.24814418558997109</v>
      </c>
      <c r="Q29" s="1">
        <f t="shared" si="6"/>
        <v>1.3304953883952497</v>
      </c>
      <c r="R29" s="1">
        <f t="shared" si="7"/>
        <v>0.95899296464288664</v>
      </c>
      <c r="S29" s="1">
        <f t="shared" si="8"/>
        <v>0.57611470962349443</v>
      </c>
      <c r="T29" s="1">
        <f t="shared" si="9"/>
        <v>0.99892359815434228</v>
      </c>
      <c r="U29" s="1">
        <f t="shared" si="10"/>
        <v>6.6499243630498368</v>
      </c>
      <c r="V29" s="1">
        <f t="shared" si="11"/>
        <v>6.7246928579886669</v>
      </c>
      <c r="W29" s="1">
        <f t="shared" si="12"/>
        <v>-0.19728141763829965</v>
      </c>
      <c r="X29" s="1">
        <f t="shared" si="13"/>
        <v>-2.1522649388539605</v>
      </c>
      <c r="Y29" s="1">
        <f t="shared" si="14"/>
        <v>6.6431809598492222E-2</v>
      </c>
      <c r="Z29" s="1">
        <f t="shared" si="15"/>
        <v>0.26743857680652466</v>
      </c>
      <c r="AA29" s="1">
        <f t="shared" si="16"/>
        <v>-9.0967377938977093E-2</v>
      </c>
      <c r="AB29" s="1">
        <f t="shared" si="17"/>
        <v>-1.0774946968263366</v>
      </c>
      <c r="AC29" s="1">
        <f t="shared" si="18"/>
        <v>2.1156376255170511E-2</v>
      </c>
      <c r="AD29" s="1">
        <f t="shared" si="19"/>
        <v>0.10120436271748656</v>
      </c>
      <c r="AE29" s="1">
        <f t="shared" si="20"/>
        <v>3.8834303892222179E-2</v>
      </c>
      <c r="AF29" s="1">
        <f t="shared" si="21"/>
        <v>0.10893966316373166</v>
      </c>
      <c r="AG29" s="1">
        <f t="shared" si="22"/>
        <v>0.85222603294404609</v>
      </c>
      <c r="AI29">
        <v>500</v>
      </c>
      <c r="AJ29">
        <v>3.8832392694999998</v>
      </c>
      <c r="AK29">
        <v>10.893983515499706</v>
      </c>
      <c r="AL29">
        <f t="shared" si="25"/>
        <v>3.8832392694999995E-2</v>
      </c>
      <c r="AM29">
        <f t="shared" si="25"/>
        <v>0.10893983515499706</v>
      </c>
      <c r="AO29">
        <f t="shared" si="26"/>
        <v>3.6822558174538119E-12</v>
      </c>
    </row>
    <row r="30" spans="1:41" x14ac:dyDescent="0.45">
      <c r="A30" s="20">
        <v>490</v>
      </c>
      <c r="B30" s="20">
        <v>398.71348215321137</v>
      </c>
      <c r="C30" s="20">
        <v>1676.5502770354076</v>
      </c>
      <c r="D30" s="25">
        <f t="shared" si="23"/>
        <v>1.3388061539522351</v>
      </c>
      <c r="E30" s="26">
        <f t="shared" si="0"/>
        <v>221.88405281826218</v>
      </c>
      <c r="F30" s="26">
        <f t="shared" si="1"/>
        <v>933.00022917020453</v>
      </c>
      <c r="G30" s="27">
        <v>0.94109289997932177</v>
      </c>
      <c r="H30" s="27">
        <v>0.01</v>
      </c>
      <c r="I30" s="1">
        <f t="shared" si="30"/>
        <v>98.760714859020553</v>
      </c>
      <c r="J30" s="4">
        <f t="shared" si="27"/>
        <v>0.19852429623921219</v>
      </c>
      <c r="K30" s="1">
        <f t="shared" si="24"/>
        <v>2.7684439063730713</v>
      </c>
      <c r="L30" s="1">
        <f t="shared" si="28"/>
        <v>0.66489804964512667</v>
      </c>
      <c r="M30" s="1">
        <f t="shared" si="29"/>
        <v>2.0985248889339989E-2</v>
      </c>
      <c r="N30" s="1">
        <f t="shared" si="3"/>
        <v>8.2655983996377707E-5</v>
      </c>
      <c r="O30" s="1">
        <f t="shared" si="4"/>
        <v>6.2759588593496562E-2</v>
      </c>
      <c r="P30" s="1">
        <f t="shared" si="5"/>
        <v>0.24250086519893971</v>
      </c>
      <c r="Q30" s="1">
        <f t="shared" si="6"/>
        <v>1.332461123556133</v>
      </c>
      <c r="R30" s="1">
        <f t="shared" si="7"/>
        <v>0.9588921604652596</v>
      </c>
      <c r="S30" s="1">
        <f t="shared" si="8"/>
        <v>0.57594647352109496</v>
      </c>
      <c r="T30" s="1">
        <f t="shared" si="9"/>
        <v>0.99789499813900395</v>
      </c>
      <c r="U30" s="1">
        <f t="shared" si="10"/>
        <v>12.192894317958389</v>
      </c>
      <c r="V30" s="1">
        <f t="shared" si="11"/>
        <v>12.233833080801043</v>
      </c>
      <c r="W30" s="1">
        <f t="shared" si="12"/>
        <v>-0.19705095611908557</v>
      </c>
      <c r="X30" s="1">
        <f t="shared" si="13"/>
        <v>-2.1519055019031894</v>
      </c>
      <c r="Y30" s="1">
        <f t="shared" si="14"/>
        <v>6.4866081716450072E-2</v>
      </c>
      <c r="Z30" s="1">
        <f t="shared" si="15"/>
        <v>0.25997485420274058</v>
      </c>
      <c r="AA30" s="1">
        <f t="shared" si="16"/>
        <v>-5.0330986983941436E-2</v>
      </c>
      <c r="AB30" s="1">
        <f t="shared" si="17"/>
        <v>-1.0773419645398912</v>
      </c>
      <c r="AC30" s="1">
        <f t="shared" si="18"/>
        <v>2.1064472298058811E-2</v>
      </c>
      <c r="AD30" s="1">
        <f t="shared" si="19"/>
        <v>6.0153279868831906E-2</v>
      </c>
      <c r="AE30" s="1">
        <f t="shared" si="20"/>
        <v>3.8423469100895793E-2</v>
      </c>
      <c r="AF30" s="1">
        <f t="shared" si="21"/>
        <v>6.5476118689514154E-2</v>
      </c>
      <c r="AG30" s="1">
        <f t="shared" si="22"/>
        <v>0.89610041220959002</v>
      </c>
      <c r="AI30">
        <v>490</v>
      </c>
      <c r="AJ30">
        <v>3.8422555924999999</v>
      </c>
      <c r="AK30">
        <v>6.5476227255470549</v>
      </c>
      <c r="AL30">
        <f t="shared" si="25"/>
        <v>3.8422555924999997E-2</v>
      </c>
      <c r="AM30">
        <f t="shared" si="25"/>
        <v>6.5476227255470545E-2</v>
      </c>
      <c r="AO30">
        <f t="shared" si="26"/>
        <v>8.4567678355030381E-13</v>
      </c>
    </row>
    <row r="31" spans="1:41" x14ac:dyDescent="0.45">
      <c r="A31" s="20">
        <v>480</v>
      </c>
      <c r="B31" s="20">
        <v>419.67158134784626</v>
      </c>
      <c r="C31" s="20">
        <v>1672.6827055438812</v>
      </c>
      <c r="D31" s="25">
        <f t="shared" si="23"/>
        <v>1.3393366227816359</v>
      </c>
      <c r="E31" s="26">
        <f t="shared" si="0"/>
        <v>233.5472350200765</v>
      </c>
      <c r="F31" s="26">
        <f t="shared" si="1"/>
        <v>930.8479256351701</v>
      </c>
      <c r="G31" s="27">
        <v>0.93796308681235696</v>
      </c>
      <c r="H31" s="27">
        <v>0.01</v>
      </c>
      <c r="I31" s="1">
        <f t="shared" si="30"/>
        <v>103.76807179429764</v>
      </c>
      <c r="J31" s="4">
        <f t="shared" si="27"/>
        <v>0.19824266497845675</v>
      </c>
      <c r="K31" s="1">
        <f t="shared" si="24"/>
        <v>2.9129416697360315</v>
      </c>
      <c r="L31" s="1">
        <f t="shared" si="28"/>
        <v>0.66523023859179553</v>
      </c>
      <c r="M31" s="1">
        <f t="shared" si="29"/>
        <v>2.1041467556900211E-2</v>
      </c>
      <c r="N31" s="1">
        <f t="shared" si="3"/>
        <v>6.2076473948405092E-5</v>
      </c>
      <c r="O31" s="1">
        <f t="shared" si="4"/>
        <v>5.4315715733045382E-2</v>
      </c>
      <c r="P31" s="1">
        <f t="shared" si="5"/>
        <v>0.24205778156325966</v>
      </c>
      <c r="Q31" s="1">
        <f t="shared" si="6"/>
        <v>1.3322112634797298</v>
      </c>
      <c r="R31" s="1">
        <f t="shared" si="7"/>
        <v>0.95878430362432354</v>
      </c>
      <c r="S31" s="1">
        <f t="shared" si="8"/>
        <v>0.57576681074151104</v>
      </c>
      <c r="T31" s="1">
        <f t="shared" si="9"/>
        <v>0.99767725671407248</v>
      </c>
      <c r="U31" s="1">
        <f t="shared" si="10"/>
        <v>14.408386938632196</v>
      </c>
      <c r="V31" s="1">
        <f t="shared" si="11"/>
        <v>14.443047260649218</v>
      </c>
      <c r="W31" s="1">
        <f t="shared" si="12"/>
        <v>-0.19680504637703711</v>
      </c>
      <c r="X31" s="1">
        <f t="shared" si="13"/>
        <v>-2.1515430281559285</v>
      </c>
      <c r="Y31" s="1">
        <f t="shared" si="14"/>
        <v>6.4689006298638038E-2</v>
      </c>
      <c r="Z31" s="1">
        <f t="shared" si="15"/>
        <v>0.25941150192102108</v>
      </c>
      <c r="AA31" s="1">
        <f t="shared" si="16"/>
        <v>-4.2724370914439744E-2</v>
      </c>
      <c r="AB31" s="1">
        <f t="shared" si="17"/>
        <v>-1.0772095270919981</v>
      </c>
      <c r="AC31" s="1">
        <f t="shared" si="18"/>
        <v>2.1100959232276659E-2</v>
      </c>
      <c r="AD31" s="1">
        <f t="shared" si="19"/>
        <v>5.2054066906497672E-2</v>
      </c>
      <c r="AE31" s="1">
        <f t="shared" si="20"/>
        <v>3.8424063633542963E-2</v>
      </c>
      <c r="AF31" s="1">
        <f t="shared" si="21"/>
        <v>5.6838296946477178E-2</v>
      </c>
      <c r="AG31" s="1">
        <f t="shared" si="22"/>
        <v>0.90473763941997987</v>
      </c>
      <c r="AI31">
        <v>480</v>
      </c>
      <c r="AJ31">
        <v>3.8423193695000002</v>
      </c>
      <c r="AK31">
        <v>5.6838294274209691</v>
      </c>
      <c r="AL31">
        <f t="shared" si="25"/>
        <v>3.8423193695000003E-2</v>
      </c>
      <c r="AM31">
        <f t="shared" si="25"/>
        <v>5.6838294274209694E-2</v>
      </c>
      <c r="AO31">
        <f t="shared" si="26"/>
        <v>7.5680020953946655E-13</v>
      </c>
    </row>
    <row r="32" spans="1:41" x14ac:dyDescent="0.45">
      <c r="A32" s="20">
        <v>470</v>
      </c>
      <c r="B32" s="20">
        <v>427.3961610417586</v>
      </c>
      <c r="C32" s="20">
        <v>1660.6140908095854</v>
      </c>
      <c r="D32" s="25">
        <f t="shared" si="23"/>
        <v>1.3399046888331432</v>
      </c>
      <c r="E32" s="26">
        <f t="shared" si="0"/>
        <v>237.84596361973871</v>
      </c>
      <c r="F32" s="26">
        <f t="shared" si="1"/>
        <v>924.13174153553439</v>
      </c>
      <c r="G32" s="27">
        <v>0.93652556982842727</v>
      </c>
      <c r="H32" s="27">
        <v>0.01</v>
      </c>
      <c r="I32" s="1">
        <f t="shared" si="30"/>
        <v>105.40653314902276</v>
      </c>
      <c r="J32" s="4">
        <f t="shared" si="27"/>
        <v>0.19783408435858943</v>
      </c>
      <c r="K32" s="1">
        <f t="shared" si="24"/>
        <v>2.9650469931716987</v>
      </c>
      <c r="L32" s="1">
        <f t="shared" si="28"/>
        <v>0.66558535070354441</v>
      </c>
      <c r="M32" s="1">
        <f t="shared" si="29"/>
        <v>2.1101725811961649E-2</v>
      </c>
      <c r="N32" s="1">
        <f t="shared" si="3"/>
        <v>5.6093285752624457E-5</v>
      </c>
      <c r="O32" s="1">
        <f t="shared" si="4"/>
        <v>5.1558046312061186E-2</v>
      </c>
      <c r="P32" s="1">
        <f t="shared" si="5"/>
        <v>0.24142096941073235</v>
      </c>
      <c r="Q32" s="1">
        <f t="shared" si="6"/>
        <v>1.3320126227194697</v>
      </c>
      <c r="R32" s="1">
        <f t="shared" si="7"/>
        <v>0.95866870992665898</v>
      </c>
      <c r="S32" s="1">
        <f t="shared" si="8"/>
        <v>0.57557465279201492</v>
      </c>
      <c r="T32" s="1">
        <f t="shared" si="9"/>
        <v>0.99741865259842044</v>
      </c>
      <c r="U32" s="1">
        <f t="shared" si="10"/>
        <v>15.299678131246887</v>
      </c>
      <c r="V32" s="1">
        <f t="shared" si="11"/>
        <v>15.332323728637947</v>
      </c>
      <c r="W32" s="1">
        <f t="shared" si="12"/>
        <v>-0.19654226841105574</v>
      </c>
      <c r="X32" s="1">
        <f t="shared" si="13"/>
        <v>-2.1511577840452194</v>
      </c>
      <c r="Y32" s="1">
        <f t="shared" si="14"/>
        <v>6.4456353531462174E-2</v>
      </c>
      <c r="Z32" s="1">
        <f t="shared" si="15"/>
        <v>0.25859461551532603</v>
      </c>
      <c r="AA32" s="1">
        <f t="shared" si="16"/>
        <v>-4.027695249762344E-2</v>
      </c>
      <c r="AB32" s="1">
        <f t="shared" si="17"/>
        <v>-1.0771362248756</v>
      </c>
      <c r="AC32" s="1">
        <f t="shared" si="18"/>
        <v>2.1155476808442916E-2</v>
      </c>
      <c r="AD32" s="1">
        <f t="shared" si="19"/>
        <v>4.9405135190728922E-2</v>
      </c>
      <c r="AE32" s="1">
        <f t="shared" si="20"/>
        <v>3.8420912895709126E-2</v>
      </c>
      <c r="AF32" s="1">
        <f t="shared" si="21"/>
        <v>5.3994635668078432E-2</v>
      </c>
      <c r="AG32" s="1">
        <f t="shared" si="22"/>
        <v>0.90758445143621247</v>
      </c>
      <c r="AI32">
        <v>470</v>
      </c>
      <c r="AJ32">
        <v>3.842001915</v>
      </c>
      <c r="AK32">
        <v>5.3994487832892677</v>
      </c>
      <c r="AL32">
        <f t="shared" si="25"/>
        <v>3.8420019149999998E-2</v>
      </c>
      <c r="AM32">
        <f t="shared" si="25"/>
        <v>5.3994487832892679E-2</v>
      </c>
      <c r="AO32">
        <f t="shared" si="26"/>
        <v>8.2063663473165005E-13</v>
      </c>
    </row>
    <row r="33" spans="1:41" x14ac:dyDescent="0.45">
      <c r="A33" s="20">
        <v>460</v>
      </c>
      <c r="B33" s="20">
        <v>425.79798577212944</v>
      </c>
      <c r="C33" s="20">
        <v>1642.1697402522241</v>
      </c>
      <c r="D33" s="25">
        <f t="shared" si="23"/>
        <v>1.3405140401513718</v>
      </c>
      <c r="E33" s="26">
        <f t="shared" si="0"/>
        <v>236.95657908219007</v>
      </c>
      <c r="F33" s="26">
        <f t="shared" si="1"/>
        <v>913.86746045036284</v>
      </c>
      <c r="G33" s="27">
        <v>0.93621880175322703</v>
      </c>
      <c r="H33" s="27">
        <v>0.01</v>
      </c>
      <c r="I33" s="1">
        <f t="shared" si="30"/>
        <v>104.73955375787878</v>
      </c>
      <c r="J33" s="4">
        <f t="shared" si="27"/>
        <v>0.19742156954749196</v>
      </c>
      <c r="K33" s="1">
        <f t="shared" si="24"/>
        <v>2.9524414074844962</v>
      </c>
      <c r="L33" s="1">
        <f t="shared" si="28"/>
        <v>0.665965559425436</v>
      </c>
      <c r="M33" s="1">
        <f t="shared" si="29"/>
        <v>2.1166426639508261E-2</v>
      </c>
      <c r="N33" s="1">
        <f t="shared" si="3"/>
        <v>5.7701821490785771E-5</v>
      </c>
      <c r="O33" s="1">
        <f t="shared" si="4"/>
        <v>5.2212079256367096E-2</v>
      </c>
      <c r="P33" s="1">
        <f t="shared" si="5"/>
        <v>0.24077783436746844</v>
      </c>
      <c r="Q33" s="1">
        <f t="shared" si="6"/>
        <v>1.3317833967932726</v>
      </c>
      <c r="R33" s="1">
        <f t="shared" si="7"/>
        <v>0.95854460920897389</v>
      </c>
      <c r="S33" s="1">
        <f t="shared" si="8"/>
        <v>0.57536880266574064</v>
      </c>
      <c r="T33" s="1">
        <f t="shared" si="9"/>
        <v>0.99714773622735065</v>
      </c>
      <c r="U33" s="1">
        <f t="shared" si="10"/>
        <v>15.073797492100757</v>
      </c>
      <c r="V33" s="1">
        <f t="shared" si="11"/>
        <v>15.106931218247572</v>
      </c>
      <c r="W33" s="1">
        <f t="shared" si="12"/>
        <v>-0.19626103507556175</v>
      </c>
      <c r="X33" s="1">
        <f t="shared" si="13"/>
        <v>-2.1507463031658762</v>
      </c>
      <c r="Y33" s="1">
        <f t="shared" si="14"/>
        <v>6.4217900564499109E-2</v>
      </c>
      <c r="Z33" s="1">
        <f t="shared" si="15"/>
        <v>0.25777159006545974</v>
      </c>
      <c r="AA33" s="1">
        <f t="shared" si="16"/>
        <v>-4.0863890538934085E-2</v>
      </c>
      <c r="AB33" s="1">
        <f t="shared" si="17"/>
        <v>-1.0770809058558581</v>
      </c>
      <c r="AC33" s="1">
        <f t="shared" si="18"/>
        <v>2.1221711697210415E-2</v>
      </c>
      <c r="AD33" s="1">
        <f t="shared" si="19"/>
        <v>5.0025245995028125E-2</v>
      </c>
      <c r="AE33" s="1">
        <f t="shared" si="20"/>
        <v>3.8424265395188652E-2</v>
      </c>
      <c r="AF33" s="1">
        <f t="shared" si="21"/>
        <v>5.4641282504659543E-2</v>
      </c>
      <c r="AG33" s="1">
        <f t="shared" si="22"/>
        <v>0.90693445210015189</v>
      </c>
      <c r="AI33">
        <v>460</v>
      </c>
      <c r="AJ33">
        <v>3.8423362970000001</v>
      </c>
      <c r="AK33">
        <v>5.4641114264572908</v>
      </c>
      <c r="AL33">
        <f t="shared" si="25"/>
        <v>3.842336297E-2</v>
      </c>
      <c r="AM33">
        <f t="shared" si="25"/>
        <v>5.464111426457291E-2</v>
      </c>
      <c r="AO33">
        <f t="shared" si="26"/>
        <v>8.4267594786418854E-13</v>
      </c>
    </row>
    <row r="34" spans="1:41" x14ac:dyDescent="0.45">
      <c r="A34" s="20">
        <v>450</v>
      </c>
      <c r="B34" s="20">
        <v>460.5221219130014</v>
      </c>
      <c r="C34" s="20">
        <v>1658.905392962959</v>
      </c>
      <c r="D34" s="25">
        <f t="shared" si="23"/>
        <v>1.3411688324950464</v>
      </c>
      <c r="E34" s="26">
        <f t="shared" si="0"/>
        <v>256.28056084458535</v>
      </c>
      <c r="F34" s="26">
        <f t="shared" si="1"/>
        <v>923.18085118388683</v>
      </c>
      <c r="G34" s="27">
        <v>0.93139542916354157</v>
      </c>
      <c r="H34" s="27">
        <v>0.01</v>
      </c>
      <c r="I34" s="1">
        <f t="shared" si="30"/>
        <v>113.80849254251024</v>
      </c>
      <c r="J34" s="4">
        <f t="shared" si="27"/>
        <v>0.19815849909098998</v>
      </c>
      <c r="K34" s="1">
        <f t="shared" si="24"/>
        <v>3.1961498694449233</v>
      </c>
      <c r="L34" s="1">
        <f t="shared" si="28"/>
        <v>0.66637330257818927</v>
      </c>
      <c r="M34" s="1">
        <f t="shared" si="29"/>
        <v>2.1236025149157834E-2</v>
      </c>
      <c r="N34" s="1">
        <f t="shared" si="3"/>
        <v>3.5557623549042802E-5</v>
      </c>
      <c r="O34" s="1">
        <f t="shared" si="4"/>
        <v>4.0919446292875271E-2</v>
      </c>
      <c r="P34" s="1">
        <f t="shared" si="5"/>
        <v>0.24188140231387556</v>
      </c>
      <c r="Q34" s="1">
        <f t="shared" si="6"/>
        <v>1.3307852598333978</v>
      </c>
      <c r="R34" s="1">
        <f t="shared" si="7"/>
        <v>0.95841113194952909</v>
      </c>
      <c r="S34" s="1">
        <f t="shared" si="8"/>
        <v>0.57514791581615532</v>
      </c>
      <c r="T34" s="1">
        <f t="shared" si="9"/>
        <v>0.99713866118099637</v>
      </c>
      <c r="U34" s="1">
        <f t="shared" si="10"/>
        <v>19.951277499747292</v>
      </c>
      <c r="V34" s="1">
        <f t="shared" si="11"/>
        <v>19.976322831590466</v>
      </c>
      <c r="W34" s="1">
        <f t="shared" si="12"/>
        <v>-0.19595956799098363</v>
      </c>
      <c r="X34" s="1">
        <f t="shared" si="13"/>
        <v>-2.1503011757949126</v>
      </c>
      <c r="Y34" s="1">
        <f t="shared" si="14"/>
        <v>6.4440281209924025E-2</v>
      </c>
      <c r="Z34" s="1">
        <f t="shared" si="15"/>
        <v>0.25925029554484269</v>
      </c>
      <c r="AA34" s="1">
        <f t="shared" si="16"/>
        <v>-3.1019743955819697E-2</v>
      </c>
      <c r="AB34" s="1">
        <f t="shared" si="17"/>
        <v>-1.0767926473959226</v>
      </c>
      <c r="AC34" s="1">
        <f t="shared" si="18"/>
        <v>2.1270088628629981E-2</v>
      </c>
      <c r="AD34" s="1">
        <f t="shared" si="19"/>
        <v>3.9199996503887669E-2</v>
      </c>
      <c r="AE34" s="1">
        <f t="shared" si="20"/>
        <v>3.8539640891889784E-2</v>
      </c>
      <c r="AF34" s="1">
        <f t="shared" si="21"/>
        <v>4.306252008676334E-2</v>
      </c>
      <c r="AG34" s="1">
        <f t="shared" si="22"/>
        <v>0.91839783902134686</v>
      </c>
      <c r="AI34">
        <v>450</v>
      </c>
      <c r="AJ34">
        <v>3.85390079</v>
      </c>
      <c r="AK34">
        <v>4.3062447422221606</v>
      </c>
      <c r="AL34">
        <f t="shared" si="25"/>
        <v>3.8539007899999998E-2</v>
      </c>
      <c r="AM34">
        <f t="shared" si="25"/>
        <v>4.3062447422221609E-2</v>
      </c>
      <c r="AO34">
        <f t="shared" si="26"/>
        <v>4.059588681598116E-13</v>
      </c>
    </row>
    <row r="35" spans="1:41" x14ac:dyDescent="0.45">
      <c r="A35" s="20">
        <v>440</v>
      </c>
      <c r="B35" s="20">
        <v>525.65601641624107</v>
      </c>
      <c r="C35" s="20">
        <v>900.11661308171745</v>
      </c>
      <c r="D35" s="25">
        <f t="shared" si="23"/>
        <v>1.3418737627211257</v>
      </c>
      <c r="E35" s="26">
        <f t="shared" si="0"/>
        <v>292.52757313563819</v>
      </c>
      <c r="F35" s="26">
        <f t="shared" si="1"/>
        <v>500.91489517997587</v>
      </c>
      <c r="G35" s="27">
        <v>0.85590736706678339</v>
      </c>
      <c r="H35" s="27">
        <v>0.01</v>
      </c>
      <c r="I35" s="1">
        <f t="shared" si="30"/>
        <v>129.70017272587407</v>
      </c>
      <c r="J35" s="4">
        <f t="shared" si="27"/>
        <v>0.19790790851560627</v>
      </c>
      <c r="K35" s="1">
        <f t="shared" si="24"/>
        <v>3.6470571925758715</v>
      </c>
      <c r="L35" s="1">
        <f t="shared" si="28"/>
        <v>0.66681132180740998</v>
      </c>
      <c r="M35" s="1">
        <f t="shared" si="29"/>
        <v>2.1311036939514316E-2</v>
      </c>
      <c r="N35" s="1">
        <f t="shared" si="3"/>
        <v>1.4481413484386185E-5</v>
      </c>
      <c r="O35" s="1">
        <f t="shared" si="4"/>
        <v>2.6067728319054819E-2</v>
      </c>
      <c r="P35" s="1">
        <f t="shared" si="5"/>
        <v>0.24148143037253353</v>
      </c>
      <c r="Q35" s="1">
        <f t="shared" si="6"/>
        <v>1.3303785167484929</v>
      </c>
      <c r="R35" s="1">
        <f t="shared" si="7"/>
        <v>0.95826729337347505</v>
      </c>
      <c r="S35" s="1">
        <f t="shared" si="8"/>
        <v>0.57491047777043902</v>
      </c>
      <c r="T35" s="1">
        <f t="shared" si="9"/>
        <v>0.99687936834370017</v>
      </c>
      <c r="U35" s="1">
        <f t="shared" si="10"/>
        <v>33.55617418368184</v>
      </c>
      <c r="V35" s="1">
        <f t="shared" si="11"/>
        <v>33.571071264491927</v>
      </c>
      <c r="W35" s="1">
        <f t="shared" si="12"/>
        <v>-0.19563586933775165</v>
      </c>
      <c r="X35" s="1">
        <f t="shared" si="13"/>
        <v>-2.1498231251600837</v>
      </c>
      <c r="Y35" s="1">
        <f t="shared" si="14"/>
        <v>6.4256503051109748E-2</v>
      </c>
      <c r="Z35" s="1">
        <f t="shared" si="15"/>
        <v>0.25875009084097883</v>
      </c>
      <c r="AA35" s="1">
        <f t="shared" si="16"/>
        <v>-1.861700951886306E-2</v>
      </c>
      <c r="AB35" s="1">
        <f t="shared" si="17"/>
        <v>-1.0766298638717133</v>
      </c>
      <c r="AC35" s="1">
        <f t="shared" si="18"/>
        <v>2.1324907706287036E-2</v>
      </c>
      <c r="AD35" s="1">
        <f t="shared" si="19"/>
        <v>2.4968514309607902E-2</v>
      </c>
      <c r="AE35" s="1">
        <f t="shared" si="20"/>
        <v>3.8555285652295851E-2</v>
      </c>
      <c r="AF35" s="1">
        <f t="shared" si="21"/>
        <v>2.7680877851772163E-2</v>
      </c>
      <c r="AG35" s="1">
        <f t="shared" si="22"/>
        <v>0.93376383649593198</v>
      </c>
      <c r="AI35">
        <v>440</v>
      </c>
      <c r="AJ35">
        <v>3.8555300235000001</v>
      </c>
      <c r="AK35">
        <v>2.7680813432976459</v>
      </c>
      <c r="AL35">
        <f t="shared" si="25"/>
        <v>3.8555300234999999E-2</v>
      </c>
      <c r="AM35">
        <f t="shared" si="25"/>
        <v>2.7680813432976459E-2</v>
      </c>
      <c r="AO35" s="19">
        <f t="shared" si="26"/>
        <v>4.3624365002313285E-15</v>
      </c>
    </row>
    <row r="36" spans="1:41" x14ac:dyDescent="0.45">
      <c r="A36" s="20">
        <v>430</v>
      </c>
      <c r="B36" s="20">
        <v>513.00805570604064</v>
      </c>
      <c r="C36" s="20">
        <v>1532.3011875097011</v>
      </c>
      <c r="D36" s="25">
        <f t="shared" si="23"/>
        <v>1.3426341559833403</v>
      </c>
      <c r="E36" s="26">
        <f t="shared" si="0"/>
        <v>285.48898300041168</v>
      </c>
      <c r="F36" s="26">
        <f t="shared" si="1"/>
        <v>852.72561084914878</v>
      </c>
      <c r="G36" s="27">
        <v>0.9170163955904167</v>
      </c>
      <c r="H36" s="27">
        <v>0.01</v>
      </c>
      <c r="I36" s="1">
        <f t="shared" si="30"/>
        <v>127.15587558063976</v>
      </c>
      <c r="J36" s="4">
        <f t="shared" si="27"/>
        <v>0.19863017793749513</v>
      </c>
      <c r="K36" s="1">
        <f t="shared" si="24"/>
        <v>3.5625122776103773</v>
      </c>
      <c r="L36" s="1">
        <f t="shared" si="28"/>
        <v>0.6672827090265393</v>
      </c>
      <c r="M36" s="1">
        <f t="shared" si="29"/>
        <v>2.1392048077254769E-2</v>
      </c>
      <c r="N36" s="1">
        <f t="shared" si="3"/>
        <v>1.7214464531773079E-5</v>
      </c>
      <c r="O36" s="1">
        <f t="shared" si="4"/>
        <v>2.836746816285355E-2</v>
      </c>
      <c r="P36" s="1">
        <f t="shared" si="5"/>
        <v>0.2425610970756932</v>
      </c>
      <c r="Q36" s="1">
        <f t="shared" si="6"/>
        <v>1.3293099881631645</v>
      </c>
      <c r="R36" s="1">
        <f t="shared" si="7"/>
        <v>0.95811197450082997</v>
      </c>
      <c r="S36" s="1">
        <f t="shared" si="8"/>
        <v>0.57465477768928208</v>
      </c>
      <c r="T36" s="1">
        <f t="shared" si="9"/>
        <v>0.99683638938155805</v>
      </c>
      <c r="U36" s="1">
        <f t="shared" si="10"/>
        <v>30.386725991146374</v>
      </c>
      <c r="V36" s="1">
        <f t="shared" si="11"/>
        <v>30.403176091668623</v>
      </c>
      <c r="W36" s="1">
        <f t="shared" si="12"/>
        <v>-0.19528768872012547</v>
      </c>
      <c r="X36" s="1">
        <f t="shared" si="13"/>
        <v>-2.1493121256626093</v>
      </c>
      <c r="Y36" s="1">
        <f t="shared" si="14"/>
        <v>6.4460257802967852E-2</v>
      </c>
      <c r="Z36" s="1">
        <f t="shared" si="15"/>
        <v>0.26020366103988846</v>
      </c>
      <c r="AA36" s="1">
        <f t="shared" si="16"/>
        <v>-2.0508558428517832E-2</v>
      </c>
      <c r="AB36" s="1">
        <f t="shared" si="17"/>
        <v>-1.0764048246236855</v>
      </c>
      <c r="AC36" s="1">
        <f t="shared" si="18"/>
        <v>2.1408533920230177E-2</v>
      </c>
      <c r="AD36" s="1">
        <f t="shared" si="19"/>
        <v>2.7166783194418464E-2</v>
      </c>
      <c r="AE36" s="1">
        <f t="shared" si="20"/>
        <v>3.8689608495266523E-2</v>
      </c>
      <c r="AF36" s="1">
        <f t="shared" si="21"/>
        <v>3.0077555645169132E-2</v>
      </c>
      <c r="AG36" s="1">
        <f t="shared" si="22"/>
        <v>0.9312328358595644</v>
      </c>
      <c r="AI36">
        <v>430</v>
      </c>
      <c r="AJ36">
        <v>3.8689323665000002</v>
      </c>
      <c r="AK36">
        <v>3.0077637188253332</v>
      </c>
      <c r="AL36">
        <f t="shared" si="25"/>
        <v>3.8689323665000004E-2</v>
      </c>
      <c r="AM36">
        <f t="shared" si="25"/>
        <v>3.0077637188253334E-2</v>
      </c>
      <c r="AO36">
        <f t="shared" si="26"/>
        <v>8.7777555306071504E-14</v>
      </c>
    </row>
    <row r="37" spans="1:41" x14ac:dyDescent="0.45">
      <c r="A37">
        <v>420</v>
      </c>
      <c r="B37">
        <v>487.94716348663053</v>
      </c>
      <c r="C37">
        <v>1511.3565509398929</v>
      </c>
      <c r="D37" s="18">
        <f t="shared" si="23"/>
        <v>1.3434560697960212</v>
      </c>
      <c r="E37" s="4">
        <f t="shared" si="0"/>
        <v>271.54259648030995</v>
      </c>
      <c r="F37" s="4">
        <f t="shared" si="1"/>
        <v>841.06992059805054</v>
      </c>
      <c r="G37" s="1">
        <v>0.92009554629600687</v>
      </c>
      <c r="H37" s="1">
        <v>0.01</v>
      </c>
      <c r="I37" s="1">
        <f t="shared" si="30"/>
        <v>120.7641195548034</v>
      </c>
      <c r="J37" s="4">
        <f t="shared" si="27"/>
        <v>0.19839310181898367</v>
      </c>
      <c r="K37" s="1">
        <f t="shared" si="24"/>
        <v>3.3874782901255807</v>
      </c>
      <c r="L37" s="1">
        <f t="shared" si="28"/>
        <v>0.66779096129115489</v>
      </c>
      <c r="M37" s="1">
        <f t="shared" si="29"/>
        <v>2.1479727057641076E-2</v>
      </c>
      <c r="N37" s="1">
        <f t="shared" si="3"/>
        <v>2.4530279722257158E-5</v>
      </c>
      <c r="O37" s="1">
        <f t="shared" si="4"/>
        <v>3.3793787670197258E-2</v>
      </c>
      <c r="P37" s="1">
        <f t="shared" si="5"/>
        <v>0.24217827325471403</v>
      </c>
      <c r="Q37" s="1">
        <f t="shared" si="6"/>
        <v>1.3288050589801967</v>
      </c>
      <c r="R37" s="1">
        <f t="shared" si="7"/>
        <v>0.95794389944573222</v>
      </c>
      <c r="S37" s="1">
        <f t="shared" si="8"/>
        <v>0.57437887701712942</v>
      </c>
      <c r="T37" s="1">
        <f t="shared" si="9"/>
        <v>0.99654707649447016</v>
      </c>
      <c r="U37" s="1">
        <f t="shared" si="10"/>
        <v>24.811869945520037</v>
      </c>
      <c r="V37" s="1">
        <f t="shared" si="11"/>
        <v>24.832013414006532</v>
      </c>
      <c r="W37" s="1">
        <f t="shared" si="12"/>
        <v>-0.19491248410390458</v>
      </c>
      <c r="X37" s="1">
        <f t="shared" si="13"/>
        <v>-2.1487614031035762</v>
      </c>
      <c r="Y37" s="1">
        <f t="shared" si="14"/>
        <v>6.4268522971880016E-2</v>
      </c>
      <c r="Z37" s="1">
        <f t="shared" si="15"/>
        <v>0.2597293932249462</v>
      </c>
      <c r="AA37" s="1">
        <f t="shared" si="16"/>
        <v>-2.501578877791363E-2</v>
      </c>
      <c r="AB37" s="1">
        <f t="shared" si="17"/>
        <v>-1.0763061136759653</v>
      </c>
      <c r="AC37" s="1">
        <f t="shared" si="18"/>
        <v>2.1503214860060925E-2</v>
      </c>
      <c r="AD37" s="1">
        <f t="shared" si="19"/>
        <v>3.2357633781715835E-2</v>
      </c>
      <c r="AE37" s="1">
        <f t="shared" si="20"/>
        <v>3.8730866675205963E-2</v>
      </c>
      <c r="AF37" s="1">
        <f t="shared" si="21"/>
        <v>3.5686969355005975E-2</v>
      </c>
      <c r="AG37" s="1">
        <f t="shared" si="22"/>
        <v>0.9255821639697881</v>
      </c>
      <c r="AI37">
        <v>420</v>
      </c>
      <c r="AJ37">
        <v>3.8730705974999999</v>
      </c>
      <c r="AK37">
        <v>3.5686533236975766</v>
      </c>
      <c r="AL37">
        <f t="shared" si="25"/>
        <v>3.8730705975000002E-2</v>
      </c>
      <c r="AM37">
        <f t="shared" si="25"/>
        <v>3.5686533236975765E-2</v>
      </c>
      <c r="AO37">
        <f t="shared" si="26"/>
        <v>2.1602349247047021E-13</v>
      </c>
    </row>
    <row r="38" spans="1:41" x14ac:dyDescent="0.45">
      <c r="A38">
        <v>410</v>
      </c>
      <c r="B38">
        <v>455.19121414899735</v>
      </c>
      <c r="C38">
        <v>1491.7622055838071</v>
      </c>
      <c r="D38" s="18">
        <f t="shared" si="23"/>
        <v>1.3443464187912566</v>
      </c>
      <c r="E38" s="4">
        <f t="shared" si="0"/>
        <v>253.31391067391706</v>
      </c>
      <c r="F38" s="4">
        <f t="shared" si="1"/>
        <v>830.16566740738881</v>
      </c>
      <c r="G38" s="1">
        <v>0.92363905545936986</v>
      </c>
      <c r="H38" s="1">
        <v>0.01</v>
      </c>
      <c r="I38" s="1">
        <f t="shared" si="30"/>
        <v>113.9123710483932</v>
      </c>
      <c r="J38" s="4">
        <f t="shared" si="27"/>
        <v>0.20016104978302554</v>
      </c>
      <c r="K38" s="1">
        <f t="shared" si="24"/>
        <v>3.1670614516234785</v>
      </c>
      <c r="L38" s="1">
        <f t="shared" si="28"/>
        <v>0.66834004587821783</v>
      </c>
      <c r="M38" s="1">
        <f t="shared" si="29"/>
        <v>2.1574839209455715E-2</v>
      </c>
      <c r="N38" s="1">
        <f t="shared" si="3"/>
        <v>3.8288904713187548E-5</v>
      </c>
      <c r="O38" s="1">
        <f t="shared" si="4"/>
        <v>4.2127209037572347E-2</v>
      </c>
      <c r="P38" s="1">
        <f t="shared" si="5"/>
        <v>0.24485275322742656</v>
      </c>
      <c r="Q38" s="1">
        <f t="shared" si="6"/>
        <v>1.3269757964453395</v>
      </c>
      <c r="R38" s="1">
        <f t="shared" si="7"/>
        <v>0.95776160809490696</v>
      </c>
      <c r="S38" s="1">
        <f t="shared" si="8"/>
        <v>0.57408057215981956</v>
      </c>
      <c r="T38" s="1">
        <f t="shared" si="9"/>
        <v>0.99671580452918529</v>
      </c>
      <c r="U38" s="1">
        <f t="shared" si="10"/>
        <v>19.191227649137126</v>
      </c>
      <c r="V38" s="1">
        <f t="shared" si="11"/>
        <v>19.21726355860806</v>
      </c>
      <c r="W38" s="1">
        <f t="shared" si="12"/>
        <v>-0.19450737560433573</v>
      </c>
      <c r="X38" s="1">
        <f t="shared" si="13"/>
        <v>-2.1481668172475761</v>
      </c>
      <c r="Y38" s="1">
        <f t="shared" si="14"/>
        <v>6.4879879000981744E-2</v>
      </c>
      <c r="Z38" s="1">
        <f t="shared" si="15"/>
        <v>0.263303981660298</v>
      </c>
      <c r="AA38" s="1">
        <f t="shared" si="16"/>
        <v>-3.2160576627927678E-2</v>
      </c>
      <c r="AB38" s="1">
        <f t="shared" si="17"/>
        <v>-1.0759582820690161</v>
      </c>
      <c r="AC38" s="1">
        <f t="shared" si="18"/>
        <v>2.1611493813000683E-2</v>
      </c>
      <c r="AD38" s="1">
        <f t="shared" si="19"/>
        <v>4.0329075937145513E-2</v>
      </c>
      <c r="AE38" s="1">
        <f t="shared" si="20"/>
        <v>3.8989979910947888E-2</v>
      </c>
      <c r="AF38" s="1">
        <f t="shared" si="21"/>
        <v>4.4309595216586249E-2</v>
      </c>
      <c r="AG38" s="1">
        <f t="shared" si="22"/>
        <v>0.91670042487246584</v>
      </c>
      <c r="AI38">
        <v>410</v>
      </c>
      <c r="AJ38">
        <v>3.8989394905000001</v>
      </c>
      <c r="AK38">
        <v>4.4309524493146144</v>
      </c>
      <c r="AL38">
        <f t="shared" si="25"/>
        <v>3.8989394905000002E-2</v>
      </c>
      <c r="AM38">
        <f t="shared" si="25"/>
        <v>4.4309524493146145E-2</v>
      </c>
      <c r="AO38">
        <f t="shared" si="26"/>
        <v>3.4723376404148922E-13</v>
      </c>
    </row>
    <row r="39" spans="1:41" x14ac:dyDescent="0.45">
      <c r="A39">
        <v>400</v>
      </c>
      <c r="B39">
        <v>406.77540192257646</v>
      </c>
      <c r="C39">
        <v>1496.6689024926181</v>
      </c>
      <c r="D39" s="18">
        <f t="shared" si="23"/>
        <v>1.3453131250000001</v>
      </c>
      <c r="E39" s="4">
        <f t="shared" si="0"/>
        <v>226.37051116991384</v>
      </c>
      <c r="F39" s="4">
        <f t="shared" si="1"/>
        <v>832.89624423714213</v>
      </c>
      <c r="G39" s="1">
        <v>0.93109026102117454</v>
      </c>
      <c r="H39" s="1">
        <v>0.01</v>
      </c>
      <c r="I39" s="1">
        <f t="shared" si="30"/>
        <v>103.13506340849149</v>
      </c>
      <c r="J39" s="4">
        <f t="shared" si="27"/>
        <v>0.20226112311997621</v>
      </c>
      <c r="K39" s="1">
        <f t="shared" si="24"/>
        <v>2.8376517395673937</v>
      </c>
      <c r="L39" s="1">
        <f t="shared" si="28"/>
        <v>0.66893447776760173</v>
      </c>
      <c r="M39" s="1">
        <f t="shared" si="29"/>
        <v>2.1678264132548981E-2</v>
      </c>
      <c r="N39" s="1">
        <f t="shared" si="3"/>
        <v>7.434838161292503E-5</v>
      </c>
      <c r="O39" s="1">
        <f t="shared" si="4"/>
        <v>5.8563025859416452E-2</v>
      </c>
      <c r="P39" s="1">
        <f t="shared" si="5"/>
        <v>0.24804704613345085</v>
      </c>
      <c r="Q39" s="1">
        <f t="shared" si="6"/>
        <v>1.3248796657177537</v>
      </c>
      <c r="R39" s="1">
        <f t="shared" si="7"/>
        <v>0.95756342305871633</v>
      </c>
      <c r="S39" s="1">
        <f t="shared" si="8"/>
        <v>0.57375734986287252</v>
      </c>
      <c r="T39" s="1">
        <f t="shared" si="9"/>
        <v>0.99694233879208949</v>
      </c>
      <c r="U39" s="1">
        <f t="shared" si="10"/>
        <v>13.087145271010934</v>
      </c>
      <c r="V39" s="1">
        <f t="shared" si="11"/>
        <v>13.125295095522381</v>
      </c>
      <c r="W39" s="1">
        <f t="shared" si="12"/>
        <v>-0.19406909061493136</v>
      </c>
      <c r="X39" s="1">
        <f t="shared" si="13"/>
        <v>-2.1475256672049339</v>
      </c>
      <c r="Y39" s="1">
        <f t="shared" si="14"/>
        <v>6.5618281762297087E-2</v>
      </c>
      <c r="Z39" s="1">
        <f t="shared" si="15"/>
        <v>0.26759547112355553</v>
      </c>
      <c r="AA39" s="1">
        <f t="shared" si="16"/>
        <v>-4.678075562967398E-2</v>
      </c>
      <c r="AB39" s="1">
        <f t="shared" si="17"/>
        <v>-1.0756268048384208</v>
      </c>
      <c r="AC39" s="1">
        <f t="shared" si="18"/>
        <v>2.1749424080953643E-2</v>
      </c>
      <c r="AD39" s="1">
        <f t="shared" si="19"/>
        <v>5.6051548240457841E-2</v>
      </c>
      <c r="AE39" s="1">
        <f t="shared" si="20"/>
        <v>3.9300223751311272E-2</v>
      </c>
      <c r="AF39" s="1">
        <f t="shared" si="21"/>
        <v>6.118675926317995E-2</v>
      </c>
      <c r="AG39" s="1">
        <f t="shared" si="22"/>
        <v>0.89951301698550878</v>
      </c>
      <c r="AI39">
        <v>400</v>
      </c>
      <c r="AJ39">
        <v>3.9299335480000002</v>
      </c>
      <c r="AK39">
        <v>6.1186711337345443</v>
      </c>
      <c r="AL39">
        <f t="shared" si="25"/>
        <v>3.9299335480000003E-2</v>
      </c>
      <c r="AM39">
        <f t="shared" si="25"/>
        <v>6.1186711337345441E-2</v>
      </c>
      <c r="AO39">
        <f t="shared" si="26"/>
        <v>7.9132280803795928E-13</v>
      </c>
    </row>
    <row r="40" spans="1:41" x14ac:dyDescent="0.45">
      <c r="AJ40">
        <v>3.9601928000000002</v>
      </c>
      <c r="AK40">
        <v>6.7834916848477205</v>
      </c>
    </row>
    <row r="41" spans="1:41" x14ac:dyDescent="0.45">
      <c r="AJ41">
        <v>3.9944682125000002</v>
      </c>
      <c r="AK41">
        <v>7.2598921229490134</v>
      </c>
    </row>
    <row r="42" spans="1:41" x14ac:dyDescent="0.45">
      <c r="AJ42">
        <v>4.0218276980000001</v>
      </c>
      <c r="AK42">
        <v>8.7649253401581966</v>
      </c>
    </row>
    <row r="43" spans="1:41" x14ac:dyDescent="0.45">
      <c r="AJ43">
        <v>4.0543930530000001</v>
      </c>
      <c r="AK43">
        <v>10.237287002264662</v>
      </c>
    </row>
    <row r="44" spans="1:41" x14ac:dyDescent="0.45">
      <c r="AJ44">
        <v>4.1057348249999999</v>
      </c>
      <c r="AK44">
        <v>10.619392491401912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O44"/>
  <sheetViews>
    <sheetView zoomScaleNormal="100" workbookViewId="0">
      <selection activeCell="H12" sqref="A12:H36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9">
        <v>1.1130000000000002</v>
      </c>
      <c r="C1" s="5" t="s">
        <v>29</v>
      </c>
      <c r="D1" s="16"/>
      <c r="AI1" s="9" t="s">
        <v>40</v>
      </c>
      <c r="AK1" s="9">
        <v>1.1130000000000002</v>
      </c>
      <c r="AL1" s="1" t="s">
        <v>29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44.774692783961932</v>
      </c>
      <c r="C4">
        <v>124.84239920892959</v>
      </c>
      <c r="D4" s="18">
        <f>1.32711+0.0026/(A4/1000)^2+0.00005/(A4/1000)^4</f>
        <v>1.3318902469135803</v>
      </c>
      <c r="E4" s="4">
        <f t="shared" ref="E4:E39" si="0">B4*B$1</f>
        <v>49.834233068549636</v>
      </c>
      <c r="F4" s="4">
        <f t="shared" ref="F4:F39" si="1">C4*B$1</f>
        <v>138.94959031953866</v>
      </c>
      <c r="G4" s="1">
        <v>0.80433132534369189</v>
      </c>
      <c r="H4" s="1">
        <v>0.01</v>
      </c>
      <c r="I4" s="1"/>
      <c r="J4" s="4">
        <f>F4*(1-G4)/(F4*(1-G4)+E4)</f>
        <v>0.35298967699774669</v>
      </c>
      <c r="K4" s="1">
        <f>(F4*(1-G4)+E4)*H4</f>
        <v>0.77022315250410744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2">M4*EXP(-2*K4)</f>
        <v>4.3407566423121083E-3</v>
      </c>
      <c r="O4" s="1">
        <f t="shared" ref="O4:O39" si="3">EXP(-K4)</f>
        <v>0.46290975731308265</v>
      </c>
      <c r="P4" s="1">
        <f t="shared" ref="P4:P39" si="4">J4/(1-J4)*(1-M4)/(1-M4*N4)</f>
        <v>0.53456583930819246</v>
      </c>
      <c r="Q4" s="1">
        <f t="shared" ref="Q4:Q39" si="5">4/(1+L4)^2*(1-J4)/(1-J4*L4)</f>
        <v>1.2239901014195962</v>
      </c>
      <c r="R4" s="1">
        <f t="shared" ref="R4:R39" si="6">(1-M4)/(1+M4)</f>
        <v>0.96029060889169604</v>
      </c>
      <c r="S4" s="1">
        <f t="shared" ref="S4:S39" si="7">R4/(1+L4)</f>
        <v>0.5783088109602933</v>
      </c>
      <c r="T4" s="1">
        <f t="shared" ref="T4:T39" si="8">2*S4/SQRT(Q4)</f>
        <v>1.0454441866530699</v>
      </c>
      <c r="U4" s="1">
        <f t="shared" ref="U4:U39" si="9">SINH(SQRT(Q4)*K4)</f>
        <v>0.95906414568340048</v>
      </c>
      <c r="V4" s="1">
        <f t="shared" ref="V4:V39" si="10">COSH(SQRT(Q4)*K4)</f>
        <v>1.3855699316654613</v>
      </c>
      <c r="W4" s="1">
        <f t="shared" ref="W4:W39" si="11">(1-2*S4)-(1+2*S4)*M4</f>
        <v>-0.20030398772342176</v>
      </c>
      <c r="X4" s="1">
        <f t="shared" ref="X4:X39" si="12">(1-2*S4)*N4-(1+2*S4)</f>
        <v>-2.1572974609032416</v>
      </c>
      <c r="Y4" s="1">
        <f t="shared" ref="Y4:Y39" si="13">R4*(1-L4^2)*P4/2</f>
        <v>0.14468949836951578</v>
      </c>
      <c r="Z4" s="1">
        <f t="shared" ref="Z4:Z39" si="14">Y4*Q4/(Q4-1)</f>
        <v>0.79065330414712842</v>
      </c>
      <c r="AA4" s="1">
        <f t="shared" ref="AA4:AA39" si="15">(W4*(T4*U4+V4)*O4+X4)/((1+T4^2)*U4+2*T4*V4)</f>
        <v>-0.48502655938650008</v>
      </c>
      <c r="AB4" s="1">
        <f t="shared" ref="AB4:AB39" si="16">(W4*O4+X4*(T4*U4+V4))/((1+T4^2)*U4+2*T4*V4)</f>
        <v>-1.0694221551710952</v>
      </c>
      <c r="AC4" s="1">
        <f t="shared" ref="AC4:AC39" si="17">M4+(1-M4)^2*N4/(1-M4*N4)</f>
        <v>2.442393372203943E-2</v>
      </c>
      <c r="AD4" s="1">
        <f t="shared" ref="AD4:AD39" si="18">(1-M4)^2/(1-M4*N4)*O4</f>
        <v>0.4443845592661359</v>
      </c>
      <c r="AE4" s="1">
        <f t="shared" ref="AE4:AE39" si="19">AC4+Z4*(1+AB4/SQRT(Q4)+N4)</f>
        <v>5.4240147821469027E-2</v>
      </c>
      <c r="AF4" s="1">
        <f t="shared" ref="AF4:AF39" si="20">AD4+Z4*(AA4/SQRT(Q4)+(1+M4)*O4)</f>
        <v>0.4711725178355709</v>
      </c>
      <c r="AG4" s="1">
        <f t="shared" ref="AG4:AG39" si="21">1-AE4-AF4</f>
        <v>0.47458733434296008</v>
      </c>
      <c r="AI4">
        <v>750</v>
      </c>
      <c r="AJ4">
        <v>5.4239637849999998</v>
      </c>
      <c r="AK4">
        <v>47.117118702126682</v>
      </c>
      <c r="AL4">
        <f>AJ4/100</f>
        <v>5.4239637849999994E-2</v>
      </c>
      <c r="AM4">
        <f>AK4/100</f>
        <v>0.47117118702126681</v>
      </c>
      <c r="AO4">
        <f>(AJ4/100-AE4)^2+(AK4/100-AF4)^2</f>
        <v>2.0311376111987084E-12</v>
      </c>
    </row>
    <row r="5" spans="1:41" x14ac:dyDescent="0.45">
      <c r="A5">
        <v>740</v>
      </c>
      <c r="B5">
        <v>47.013137191292159</v>
      </c>
      <c r="C5">
        <v>147.22315582834804</v>
      </c>
      <c r="D5" s="18">
        <f t="shared" ref="D5:D39" si="22">1.32711+0.0026/(A5/1000)^2+0.00005/(A5/1000)^4</f>
        <v>1.3320247325123082</v>
      </c>
      <c r="E5" s="4">
        <f t="shared" si="0"/>
        <v>52.325621693908182</v>
      </c>
      <c r="F5" s="4">
        <f t="shared" si="1"/>
        <v>163.85937243695139</v>
      </c>
      <c r="G5" s="1">
        <v>0.8321869202378176</v>
      </c>
      <c r="H5" s="1">
        <v>0.01</v>
      </c>
      <c r="I5" s="1"/>
      <c r="J5" s="4">
        <f>F5*(1-G5)/(F5*(1-G5)+E5)</f>
        <v>0.34448240850782252</v>
      </c>
      <c r="K5" s="1">
        <f t="shared" ref="K5:K39" si="23">(F5*(1-G5)+E5)*H5</f>
        <v>0.79823367630451458</v>
      </c>
      <c r="L5" s="1">
        <f>SQRT(1-1/D5^2)</f>
        <v>0.66060142328872185</v>
      </c>
      <c r="M5" s="1">
        <f>(D5-1)^2/(D5+1)^2</f>
        <v>2.0270971677790125E-2</v>
      </c>
      <c r="N5" s="1">
        <f t="shared" si="2"/>
        <v>4.1071220145192421E-3</v>
      </c>
      <c r="O5" s="1">
        <f t="shared" si="3"/>
        <v>0.45012332585706433</v>
      </c>
      <c r="P5" s="1">
        <f t="shared" si="4"/>
        <v>0.51490230119683966</v>
      </c>
      <c r="Q5" s="1">
        <f t="shared" si="5"/>
        <v>1.2309825788842503</v>
      </c>
      <c r="R5" s="1">
        <f t="shared" si="6"/>
        <v>0.960263553035415</v>
      </c>
      <c r="S5" s="1">
        <f t="shared" si="7"/>
        <v>0.57826251354986224</v>
      </c>
      <c r="T5" s="1">
        <f t="shared" si="8"/>
        <v>1.0423872290701881</v>
      </c>
      <c r="U5" s="1">
        <f t="shared" si="9"/>
        <v>1.0060391984989709</v>
      </c>
      <c r="V5" s="1">
        <f t="shared" si="10"/>
        <v>1.4184903485454006</v>
      </c>
      <c r="W5" s="1">
        <f t="shared" si="11"/>
        <v>-0.20023988484650859</v>
      </c>
      <c r="X5" s="1">
        <f t="shared" si="12"/>
        <v>-2.1571678944843491</v>
      </c>
      <c r="Y5" s="1">
        <f t="shared" si="13"/>
        <v>0.13933515502472532</v>
      </c>
      <c r="Z5" s="1">
        <f t="shared" si="14"/>
        <v>0.74256313740234325</v>
      </c>
      <c r="AA5" s="1">
        <f t="shared" si="15"/>
        <v>-0.47059932698492651</v>
      </c>
      <c r="AB5" s="1">
        <f t="shared" si="16"/>
        <v>-1.0703728690260961</v>
      </c>
      <c r="AC5" s="1">
        <f t="shared" si="17"/>
        <v>2.4213598895990784E-2</v>
      </c>
      <c r="AD5" s="1">
        <f t="shared" si="18"/>
        <v>0.43209538693941124</v>
      </c>
      <c r="AE5" s="1">
        <f t="shared" si="19"/>
        <v>5.344806381153093E-2</v>
      </c>
      <c r="AF5" s="1">
        <f t="shared" si="20"/>
        <v>0.4581534298250311</v>
      </c>
      <c r="AG5" s="1">
        <f t="shared" si="21"/>
        <v>0.48839850636343801</v>
      </c>
      <c r="AI5">
        <v>740</v>
      </c>
      <c r="AJ5">
        <v>5.3448076249999996</v>
      </c>
      <c r="AK5">
        <v>45.815335662343522</v>
      </c>
      <c r="AL5">
        <f t="shared" ref="AL5:AM39" si="24">AJ5/100</f>
        <v>5.3448076249999997E-2</v>
      </c>
      <c r="AM5">
        <f t="shared" si="24"/>
        <v>0.4581533566234352</v>
      </c>
      <c r="AO5">
        <f t="shared" ref="AO5:AO39" si="25">(AJ5/100-AE5)^2+(AK5/100-AF5)^2</f>
        <v>5.5131891544528801E-15</v>
      </c>
    </row>
    <row r="6" spans="1:41" x14ac:dyDescent="0.45">
      <c r="A6">
        <v>730</v>
      </c>
      <c r="B6">
        <v>49.891983918451494</v>
      </c>
      <c r="C6">
        <v>100.63602784244853</v>
      </c>
      <c r="D6" s="18">
        <f t="shared" si="22"/>
        <v>1.3321650314014166</v>
      </c>
      <c r="E6" s="4">
        <f t="shared" si="0"/>
        <v>55.529778101236523</v>
      </c>
      <c r="F6" s="4">
        <f t="shared" si="1"/>
        <v>112.00789898864524</v>
      </c>
      <c r="G6" s="1">
        <v>0.74873845963264474</v>
      </c>
      <c r="H6" s="1">
        <v>0.01</v>
      </c>
      <c r="I6" s="1"/>
      <c r="J6" s="4">
        <f t="shared" ref="J6:J39" si="26">F6*(1-G6)/(F6*(1-G6)+E6)</f>
        <v>0.33634814840585964</v>
      </c>
      <c r="K6" s="1">
        <f t="shared" si="23"/>
        <v>0.83673055334434665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2"/>
        <v>3.8055228831605022E-3</v>
      </c>
      <c r="O6" s="1">
        <f t="shared" si="3"/>
        <v>0.43312428781038587</v>
      </c>
      <c r="P6" s="1">
        <f t="shared" si="4"/>
        <v>0.49657142076770766</v>
      </c>
      <c r="Q6" s="1">
        <f t="shared" si="5"/>
        <v>1.2375621054669155</v>
      </c>
      <c r="R6" s="1">
        <f t="shared" si="6"/>
        <v>0.96023532176403803</v>
      </c>
      <c r="S6" s="1">
        <f t="shared" si="7"/>
        <v>0.57821423030140529</v>
      </c>
      <c r="T6" s="1">
        <f t="shared" si="8"/>
        <v>1.0395257941665659</v>
      </c>
      <c r="U6" s="1">
        <f t="shared" si="9"/>
        <v>1.0711897596188331</v>
      </c>
      <c r="V6" s="1">
        <f t="shared" si="10"/>
        <v>1.4654171764764645</v>
      </c>
      <c r="W6" s="1">
        <f t="shared" si="11"/>
        <v>-0.20017304724640536</v>
      </c>
      <c r="X6" s="1">
        <f t="shared" si="12"/>
        <v>-2.157023752689212</v>
      </c>
      <c r="Y6" s="1">
        <f t="shared" si="13"/>
        <v>0.13434247452671272</v>
      </c>
      <c r="Z6" s="1">
        <f t="shared" si="14"/>
        <v>0.69984712124917647</v>
      </c>
      <c r="AA6" s="1">
        <f t="shared" si="15"/>
        <v>-0.45126688570589402</v>
      </c>
      <c r="AB6" s="1">
        <f t="shared" si="16"/>
        <v>-1.0709212364015175</v>
      </c>
      <c r="AC6" s="1">
        <f t="shared" si="17"/>
        <v>2.3938641359375096E-2</v>
      </c>
      <c r="AD6" s="1">
        <f t="shared" si="18"/>
        <v>0.41576218891528016</v>
      </c>
      <c r="AE6" s="1">
        <f t="shared" si="19"/>
        <v>5.2732506333114645E-2</v>
      </c>
      <c r="AF6" s="1">
        <f t="shared" si="20"/>
        <v>0.44113998790876957</v>
      </c>
      <c r="AG6" s="1">
        <f t="shared" si="21"/>
        <v>0.50612750575811583</v>
      </c>
      <c r="AI6">
        <v>730</v>
      </c>
      <c r="AJ6">
        <v>5.2732524874999998</v>
      </c>
      <c r="AK6">
        <v>44.113985953427765</v>
      </c>
      <c r="AL6">
        <f t="shared" si="24"/>
        <v>5.2732524874999999E-2</v>
      </c>
      <c r="AM6">
        <f t="shared" si="24"/>
        <v>0.44113985953427765</v>
      </c>
      <c r="AO6">
        <f t="shared" si="25"/>
        <v>1.6823811689617612E-14</v>
      </c>
    </row>
    <row r="7" spans="1:41" x14ac:dyDescent="0.45">
      <c r="A7">
        <v>720</v>
      </c>
      <c r="B7">
        <v>57.105921689192236</v>
      </c>
      <c r="C7">
        <v>455.84594168448615</v>
      </c>
      <c r="D7" s="18">
        <f t="shared" si="22"/>
        <v>1.3323114865302546</v>
      </c>
      <c r="E7" s="4">
        <f t="shared" si="0"/>
        <v>63.558890840070973</v>
      </c>
      <c r="F7" s="4">
        <f t="shared" si="1"/>
        <v>507.3565330948332</v>
      </c>
      <c r="G7" s="1">
        <v>0.94204082078756146</v>
      </c>
      <c r="H7" s="1">
        <v>0.01</v>
      </c>
      <c r="I7" s="1"/>
      <c r="J7" s="4">
        <f t="shared" si="26"/>
        <v>0.31631272850387882</v>
      </c>
      <c r="K7" s="1">
        <f t="shared" si="23"/>
        <v>0.92964859066315908</v>
      </c>
      <c r="L7" s="1">
        <f t="shared" si="27"/>
        <v>0.66078500633681536</v>
      </c>
      <c r="M7" s="1">
        <f t="shared" si="28"/>
        <v>2.0301008077317603E-2</v>
      </c>
      <c r="N7" s="1">
        <f t="shared" si="2"/>
        <v>3.1625332330401535E-3</v>
      </c>
      <c r="O7" s="1">
        <f t="shared" si="3"/>
        <v>0.39469238459359207</v>
      </c>
      <c r="P7" s="1">
        <f t="shared" si="4"/>
        <v>0.45329373717234012</v>
      </c>
      <c r="Q7" s="1">
        <f t="shared" si="5"/>
        <v>1.2534939646584851</v>
      </c>
      <c r="R7" s="1">
        <f t="shared" si="6"/>
        <v>0.96020584530133246</v>
      </c>
      <c r="S7" s="1">
        <f t="shared" si="7"/>
        <v>0.5781638451922525</v>
      </c>
      <c r="T7" s="1">
        <f t="shared" si="8"/>
        <v>1.0328084966888893</v>
      </c>
      <c r="U7" s="1">
        <f t="shared" si="9"/>
        <v>1.2392029258529149</v>
      </c>
      <c r="V7" s="1">
        <f t="shared" si="10"/>
        <v>1.5923642458440295</v>
      </c>
      <c r="W7" s="1">
        <f t="shared" si="11"/>
        <v>-0.20010331624434446</v>
      </c>
      <c r="X7" s="1">
        <f t="shared" si="12"/>
        <v>-2.1568220819005908</v>
      </c>
      <c r="Y7" s="1">
        <f t="shared" si="13"/>
        <v>0.12260340285231519</v>
      </c>
      <c r="Z7" s="1">
        <f t="shared" si="14"/>
        <v>0.6062575325176518</v>
      </c>
      <c r="AA7" s="1">
        <f t="shared" si="15"/>
        <v>-0.40744603633501525</v>
      </c>
      <c r="AB7" s="1">
        <f t="shared" si="16"/>
        <v>-1.0724047797367182</v>
      </c>
      <c r="AC7" s="1">
        <f t="shared" si="17"/>
        <v>2.333663435783789E-2</v>
      </c>
      <c r="AD7" s="1">
        <f t="shared" si="18"/>
        <v>0.3788540663782225</v>
      </c>
      <c r="AE7" s="1">
        <f t="shared" si="19"/>
        <v>5.0807546814508345E-2</v>
      </c>
      <c r="AF7" s="1">
        <f t="shared" si="20"/>
        <v>0.40236623835258334</v>
      </c>
      <c r="AG7" s="1">
        <f t="shared" si="21"/>
        <v>0.54682621483290828</v>
      </c>
      <c r="AI7">
        <v>720</v>
      </c>
      <c r="AJ7">
        <v>5.0806717875</v>
      </c>
      <c r="AK7">
        <v>40.236459133781914</v>
      </c>
      <c r="AL7">
        <f t="shared" si="24"/>
        <v>5.0806717874999997E-2</v>
      </c>
      <c r="AM7">
        <f t="shared" si="24"/>
        <v>0.40236459133781916</v>
      </c>
      <c r="AO7">
        <f t="shared" si="25"/>
        <v>3.3997983419373619E-12</v>
      </c>
    </row>
    <row r="8" spans="1:41" x14ac:dyDescent="0.45">
      <c r="A8">
        <v>710</v>
      </c>
      <c r="B8">
        <v>77.323631574122345</v>
      </c>
      <c r="C8">
        <v>1393.0523679230905</v>
      </c>
      <c r="D8" s="18">
        <f t="shared" si="22"/>
        <v>1.3324644667115881</v>
      </c>
      <c r="E8" s="4">
        <f t="shared" si="0"/>
        <v>86.061201941998192</v>
      </c>
      <c r="F8" s="4">
        <f t="shared" si="1"/>
        <v>1550.4672854984001</v>
      </c>
      <c r="G8" s="1">
        <v>0.97880427844221674</v>
      </c>
      <c r="H8" s="1">
        <v>0.01</v>
      </c>
      <c r="I8" s="1"/>
      <c r="J8" s="4">
        <f t="shared" si="26"/>
        <v>0.27633733863794613</v>
      </c>
      <c r="K8" s="1">
        <f t="shared" si="23"/>
        <v>1.1892447480987434</v>
      </c>
      <c r="L8" s="1">
        <f t="shared" si="27"/>
        <v>0.66088287659146805</v>
      </c>
      <c r="M8" s="1">
        <f t="shared" si="28"/>
        <v>2.0317038245697982E-2</v>
      </c>
      <c r="N8" s="1">
        <f t="shared" si="2"/>
        <v>1.8831960504449316E-3</v>
      </c>
      <c r="O8" s="1">
        <f t="shared" si="3"/>
        <v>0.30445111454137147</v>
      </c>
      <c r="P8" s="1">
        <f t="shared" si="4"/>
        <v>0.37411539289557755</v>
      </c>
      <c r="Q8" s="1">
        <f t="shared" si="5"/>
        <v>1.2838008206860272</v>
      </c>
      <c r="R8" s="1">
        <f t="shared" si="6"/>
        <v>0.96017504856994151</v>
      </c>
      <c r="S8" s="1">
        <f t="shared" si="7"/>
        <v>0.57811123355094862</v>
      </c>
      <c r="T8" s="1">
        <f t="shared" si="8"/>
        <v>1.0204519962761449</v>
      </c>
      <c r="U8" s="1">
        <f t="shared" si="9"/>
        <v>1.7938969340335347</v>
      </c>
      <c r="V8" s="1">
        <f t="shared" si="10"/>
        <v>2.0537931273463048</v>
      </c>
      <c r="W8" s="1">
        <f t="shared" si="11"/>
        <v>-0.20003052143223976</v>
      </c>
      <c r="X8" s="1">
        <f t="shared" si="12"/>
        <v>-2.1565166646349345</v>
      </c>
      <c r="Y8" s="1">
        <f t="shared" si="13"/>
        <v>0.10116137534004806</v>
      </c>
      <c r="Z8" s="1">
        <f t="shared" si="14"/>
        <v>0.45761339367992554</v>
      </c>
      <c r="AA8" s="1">
        <f t="shared" si="15"/>
        <v>-0.3047136264391524</v>
      </c>
      <c r="AB8" s="1">
        <f t="shared" si="16"/>
        <v>-1.0743757076260538</v>
      </c>
      <c r="AC8" s="1">
        <f t="shared" si="17"/>
        <v>2.2124558870779566E-2</v>
      </c>
      <c r="AD8" s="1">
        <f t="shared" si="18"/>
        <v>0.2922168771183371</v>
      </c>
      <c r="AE8" s="1">
        <f t="shared" si="19"/>
        <v>4.6683310304584141E-2</v>
      </c>
      <c r="AF8" s="1">
        <f t="shared" si="20"/>
        <v>0.31130132644702119</v>
      </c>
      <c r="AG8" s="1">
        <f t="shared" si="21"/>
        <v>0.6420153632483947</v>
      </c>
      <c r="AI8">
        <v>710</v>
      </c>
      <c r="AJ8">
        <v>4.6674981115000005</v>
      </c>
      <c r="AK8">
        <v>31.1296174154025</v>
      </c>
      <c r="AL8">
        <f t="shared" si="24"/>
        <v>4.6674981115000007E-2</v>
      </c>
      <c r="AM8">
        <f t="shared" si="24"/>
        <v>0.311296174154025</v>
      </c>
      <c r="AO8">
        <f t="shared" si="25"/>
        <v>9.5921522247054463E-11</v>
      </c>
    </row>
    <row r="9" spans="1:41" x14ac:dyDescent="0.45">
      <c r="A9">
        <v>700</v>
      </c>
      <c r="B9">
        <v>131.58225525677918</v>
      </c>
      <c r="C9">
        <v>1071.1965457476526</v>
      </c>
      <c r="D9" s="18">
        <f t="shared" si="22"/>
        <v>1.3326243690129114</v>
      </c>
      <c r="E9" s="4">
        <f t="shared" si="0"/>
        <v>146.45105010079524</v>
      </c>
      <c r="F9" s="4">
        <f t="shared" si="1"/>
        <v>1192.2417554171377</v>
      </c>
      <c r="G9" s="1">
        <v>0.96358330160861494</v>
      </c>
      <c r="H9" s="1">
        <v>0.01</v>
      </c>
      <c r="I9" s="1"/>
      <c r="J9" s="4">
        <f t="shared" si="26"/>
        <v>0.22867139644215567</v>
      </c>
      <c r="K9" s="1">
        <f t="shared" si="23"/>
        <v>1.8986855851743663</v>
      </c>
      <c r="L9" s="1">
        <f t="shared" si="27"/>
        <v>0.66098512381895591</v>
      </c>
      <c r="M9" s="1">
        <f t="shared" si="28"/>
        <v>2.0333798268192715E-2</v>
      </c>
      <c r="N9" s="1">
        <f t="shared" si="2"/>
        <v>4.5608014448739225E-4</v>
      </c>
      <c r="O9" s="1">
        <f t="shared" si="3"/>
        <v>0.1497653436936483</v>
      </c>
      <c r="P9" s="1">
        <f t="shared" si="4"/>
        <v>0.29043875064962871</v>
      </c>
      <c r="Q9" s="1">
        <f t="shared" si="5"/>
        <v>1.3174561418470505</v>
      </c>
      <c r="R9" s="1">
        <f t="shared" si="6"/>
        <v>0.96014285069708516</v>
      </c>
      <c r="S9" s="1">
        <f t="shared" si="7"/>
        <v>0.57805626126832121</v>
      </c>
      <c r="T9" s="1">
        <f t="shared" si="8"/>
        <v>1.0072378146442191</v>
      </c>
      <c r="U9" s="1">
        <f t="shared" si="9"/>
        <v>4.3635901603827403</v>
      </c>
      <c r="V9" s="1">
        <f t="shared" si="10"/>
        <v>4.4767085104783249</v>
      </c>
      <c r="W9" s="1">
        <f t="shared" si="11"/>
        <v>-0.19995447961342663</v>
      </c>
      <c r="X9" s="1">
        <f t="shared" si="12"/>
        <v>-2.1561837223584774</v>
      </c>
      <c r="Y9" s="1">
        <f t="shared" si="13"/>
        <v>7.8513604381100249E-2</v>
      </c>
      <c r="Z9" s="1">
        <f t="shared" si="14"/>
        <v>0.32583471124104529</v>
      </c>
      <c r="AA9" s="1">
        <f t="shared" si="15"/>
        <v>-0.13599254420438769</v>
      </c>
      <c r="AB9" s="1">
        <f t="shared" si="16"/>
        <v>-1.0758365730363972</v>
      </c>
      <c r="AC9" s="1">
        <f t="shared" si="17"/>
        <v>2.0771523361194363E-2</v>
      </c>
      <c r="AD9" s="1">
        <f t="shared" si="18"/>
        <v>0.14373800260567621</v>
      </c>
      <c r="AE9" s="1">
        <f t="shared" si="19"/>
        <v>4.1350245131364649E-2</v>
      </c>
      <c r="AF9" s="1">
        <f t="shared" si="20"/>
        <v>0.15492394229936249</v>
      </c>
      <c r="AG9" s="1">
        <f t="shared" si="21"/>
        <v>0.80372581256927289</v>
      </c>
      <c r="AI9">
        <v>700</v>
      </c>
      <c r="AJ9">
        <v>4.1349880695000003</v>
      </c>
      <c r="AK9">
        <v>15.492275870906425</v>
      </c>
      <c r="AL9">
        <f t="shared" si="24"/>
        <v>4.1349880695000001E-2</v>
      </c>
      <c r="AM9">
        <f t="shared" si="24"/>
        <v>0.15492275870906425</v>
      </c>
      <c r="AO9">
        <f t="shared" si="25"/>
        <v>1.5336998579723762E-12</v>
      </c>
    </row>
    <row r="10" spans="1:41" x14ac:dyDescent="0.45">
      <c r="A10">
        <v>690</v>
      </c>
      <c r="B10">
        <v>291.15659650923072</v>
      </c>
      <c r="C10">
        <v>1697.6893974910552</v>
      </c>
      <c r="D10" s="18">
        <f t="shared" si="22"/>
        <v>1.3327916214110298</v>
      </c>
      <c r="E10" s="4">
        <f t="shared" si="0"/>
        <v>324.05729191477388</v>
      </c>
      <c r="F10" s="4">
        <f t="shared" si="1"/>
        <v>1889.5282994075449</v>
      </c>
      <c r="G10" s="1">
        <v>0.95661134294713823</v>
      </c>
      <c r="H10" s="1">
        <v>0.01</v>
      </c>
      <c r="I10" s="1"/>
      <c r="J10" s="4">
        <f t="shared" si="26"/>
        <v>0.20191068679466667</v>
      </c>
      <c r="K10" s="1">
        <f t="shared" si="23"/>
        <v>4.0604138728944497</v>
      </c>
      <c r="L10" s="1">
        <f t="shared" si="27"/>
        <v>0.66109201467316836</v>
      </c>
      <c r="M10" s="1">
        <f t="shared" si="28"/>
        <v>2.0351333618480971E-2</v>
      </c>
      <c r="N10" s="1">
        <f t="shared" si="2"/>
        <v>6.0500950158116847E-6</v>
      </c>
      <c r="O10" s="1">
        <f t="shared" si="3"/>
        <v>1.7241881690973709E-2</v>
      </c>
      <c r="P10" s="1">
        <f t="shared" si="4"/>
        <v>0.24784388930978346</v>
      </c>
      <c r="Q10" s="1">
        <f t="shared" si="5"/>
        <v>1.3351998903258846</v>
      </c>
      <c r="R10" s="1">
        <f t="shared" si="6"/>
        <v>0.96010916446532413</v>
      </c>
      <c r="S10" s="1">
        <f t="shared" si="7"/>
        <v>0.57799878392301607</v>
      </c>
      <c r="T10" s="1">
        <f t="shared" si="8"/>
        <v>1.0004232502412238</v>
      </c>
      <c r="U10" s="1">
        <f t="shared" si="9"/>
        <v>54.522391424036456</v>
      </c>
      <c r="V10" s="1">
        <f t="shared" si="10"/>
        <v>54.531561197125512</v>
      </c>
      <c r="W10" s="1">
        <f t="shared" si="11"/>
        <v>-0.1998749936299003</v>
      </c>
      <c r="X10" s="1">
        <f t="shared" si="12"/>
        <v>-2.15599851164614</v>
      </c>
      <c r="Y10" s="1">
        <f t="shared" si="13"/>
        <v>6.6979874180562643E-2</v>
      </c>
      <c r="Z10" s="1">
        <f t="shared" si="14"/>
        <v>0.26680056659022949</v>
      </c>
      <c r="AA10" s="1">
        <f t="shared" si="15"/>
        <v>-1.1603571951190082E-2</v>
      </c>
      <c r="AB10" s="1">
        <f t="shared" si="16"/>
        <v>-1.0777869470453065</v>
      </c>
      <c r="AC10" s="1">
        <f t="shared" si="17"/>
        <v>2.0357139965016396E-2</v>
      </c>
      <c r="AD10" s="1">
        <f t="shared" si="18"/>
        <v>1.6547234342427355E-2</v>
      </c>
      <c r="AE10" s="1">
        <f t="shared" si="19"/>
        <v>3.8304233561258214E-2</v>
      </c>
      <c r="AF10" s="1">
        <f t="shared" si="20"/>
        <v>1.8561796168015274E-2</v>
      </c>
      <c r="AG10" s="1">
        <f t="shared" si="21"/>
        <v>0.94313397027072654</v>
      </c>
      <c r="AI10">
        <v>690</v>
      </c>
      <c r="AJ10">
        <v>3.8303979635000003</v>
      </c>
      <c r="AK10">
        <v>1.8561560869001532</v>
      </c>
      <c r="AL10">
        <f t="shared" si="24"/>
        <v>3.8303979635000006E-2</v>
      </c>
      <c r="AM10">
        <f t="shared" si="24"/>
        <v>1.8561560869001532E-2</v>
      </c>
      <c r="AO10">
        <f t="shared" si="25"/>
        <v>1.1984417047534483E-13</v>
      </c>
    </row>
    <row r="11" spans="1:41" x14ac:dyDescent="0.45">
      <c r="A11">
        <v>680</v>
      </c>
      <c r="B11">
        <v>429.97039106281431</v>
      </c>
      <c r="C11">
        <v>1273.9790197928398</v>
      </c>
      <c r="D11" s="18">
        <f t="shared" si="22"/>
        <v>1.3329666857437052</v>
      </c>
      <c r="E11" s="4">
        <f t="shared" si="0"/>
        <v>478.55704525291242</v>
      </c>
      <c r="F11" s="4">
        <f t="shared" si="1"/>
        <v>1417.938649029431</v>
      </c>
      <c r="G11" s="1">
        <v>0.917353324361185</v>
      </c>
      <c r="H11" s="1">
        <v>0.01</v>
      </c>
      <c r="I11" s="1"/>
      <c r="J11" s="4">
        <f t="shared" si="26"/>
        <v>0.19670819444933602</v>
      </c>
      <c r="K11" s="1">
        <f t="shared" si="23"/>
        <v>5.9574496085498732</v>
      </c>
      <c r="L11" s="1">
        <f t="shared" si="27"/>
        <v>0.66120383653268466</v>
      </c>
      <c r="M11" s="1">
        <f t="shared" si="28"/>
        <v>2.0369693401000276E-2</v>
      </c>
      <c r="N11" s="1">
        <f t="shared" si="2"/>
        <v>1.3627290363543158E-7</v>
      </c>
      <c r="O11" s="1">
        <f t="shared" si="3"/>
        <v>2.5865001551145595E-3</v>
      </c>
      <c r="P11" s="1">
        <f t="shared" si="4"/>
        <v>0.23988954952895061</v>
      </c>
      <c r="Q11" s="1">
        <f t="shared" si="5"/>
        <v>1.3384442308185429</v>
      </c>
      <c r="R11" s="1">
        <f t="shared" si="6"/>
        <v>0.96007389570126112</v>
      </c>
      <c r="S11" s="1">
        <f t="shared" si="7"/>
        <v>0.57793864581071319</v>
      </c>
      <c r="T11" s="1">
        <f t="shared" si="8"/>
        <v>0.99910605646651385</v>
      </c>
      <c r="U11" s="1">
        <f t="shared" si="9"/>
        <v>492.30270511010832</v>
      </c>
      <c r="V11" s="1">
        <f t="shared" si="10"/>
        <v>492.30372074434928</v>
      </c>
      <c r="W11" s="1">
        <f t="shared" si="11"/>
        <v>-0.1997918510619337</v>
      </c>
      <c r="X11" s="1">
        <f t="shared" si="12"/>
        <v>-2.1558773128632773</v>
      </c>
      <c r="Y11" s="1">
        <f t="shared" si="13"/>
        <v>6.4810803223509961E-2</v>
      </c>
      <c r="Z11" s="1">
        <f t="shared" si="14"/>
        <v>0.25630705968727668</v>
      </c>
      <c r="AA11" s="1">
        <f t="shared" si="15"/>
        <v>-1.3542671149978549E-3</v>
      </c>
      <c r="AB11" s="1">
        <f t="shared" si="16"/>
        <v>-1.0784209431811029</v>
      </c>
      <c r="AC11" s="1">
        <f t="shared" si="17"/>
        <v>2.0369824178772696E-2</v>
      </c>
      <c r="AD11" s="1">
        <f t="shared" si="18"/>
        <v>2.4822009337709867E-3</v>
      </c>
      <c r="AE11" s="1">
        <f t="shared" si="19"/>
        <v>3.7758989622629816E-2</v>
      </c>
      <c r="AF11" s="1">
        <f t="shared" si="20"/>
        <v>2.8586129775167862E-3</v>
      </c>
      <c r="AG11" s="1">
        <f t="shared" si="21"/>
        <v>0.95938239739985343</v>
      </c>
      <c r="AI11">
        <v>680</v>
      </c>
      <c r="AJ11">
        <v>3.7758955955000002</v>
      </c>
      <c r="AK11">
        <v>0.2858596029578041</v>
      </c>
      <c r="AL11">
        <f t="shared" si="24"/>
        <v>3.7758955955E-2</v>
      </c>
      <c r="AM11">
        <f t="shared" si="24"/>
        <v>2.8585960295780411E-3</v>
      </c>
      <c r="AO11">
        <f t="shared" si="25"/>
        <v>1.4207419251347749E-15</v>
      </c>
    </row>
    <row r="12" spans="1:41" x14ac:dyDescent="0.45">
      <c r="A12" s="20">
        <v>670</v>
      </c>
      <c r="B12" s="20">
        <v>413.1060772874643</v>
      </c>
      <c r="C12" s="20">
        <v>1343.6049162376332</v>
      </c>
      <c r="D12" s="25">
        <f t="shared" si="22"/>
        <v>1.3331500609971028</v>
      </c>
      <c r="E12" s="26">
        <f t="shared" si="0"/>
        <v>459.78706402094787</v>
      </c>
      <c r="F12" s="26">
        <f t="shared" si="1"/>
        <v>1495.432271772486</v>
      </c>
      <c r="G12" s="27">
        <v>0.92571680301303094</v>
      </c>
      <c r="H12" s="27">
        <v>0.01</v>
      </c>
      <c r="I12" s="1"/>
      <c r="J12" s="4">
        <f t="shared" si="26"/>
        <v>0.19458894850960845</v>
      </c>
      <c r="K12" s="1">
        <f t="shared" si="23"/>
        <v>5.7087255404569408</v>
      </c>
      <c r="L12" s="1">
        <f t="shared" si="27"/>
        <v>0.6613208994711951</v>
      </c>
      <c r="M12" s="1">
        <f t="shared" si="28"/>
        <v>2.0388930707148919E-2</v>
      </c>
      <c r="N12" s="1">
        <f t="shared" si="2"/>
        <v>2.2431506824269401E-7</v>
      </c>
      <c r="O12" s="1">
        <f t="shared" si="3"/>
        <v>3.3168971034804591E-3</v>
      </c>
      <c r="P12" s="1">
        <f t="shared" si="4"/>
        <v>0.23667602827294829</v>
      </c>
      <c r="Q12" s="1">
        <f t="shared" si="5"/>
        <v>1.339663411436242</v>
      </c>
      <c r="R12" s="1">
        <f t="shared" si="6"/>
        <v>0.96003694259399897</v>
      </c>
      <c r="S12" s="1">
        <f t="shared" si="7"/>
        <v>0.57787567886468072</v>
      </c>
      <c r="T12" s="1">
        <f t="shared" si="8"/>
        <v>0.99854252334061899</v>
      </c>
      <c r="U12" s="1">
        <f t="shared" si="9"/>
        <v>370.31298895575281</v>
      </c>
      <c r="V12" s="1">
        <f t="shared" si="10"/>
        <v>370.31433916247892</v>
      </c>
      <c r="W12" s="1">
        <f t="shared" si="11"/>
        <v>-0.19970482278394758</v>
      </c>
      <c r="X12" s="1">
        <f t="shared" si="12"/>
        <v>-2.1557513926667378</v>
      </c>
      <c r="Y12" s="1">
        <f t="shared" si="13"/>
        <v>6.3922558369560692E-2</v>
      </c>
      <c r="Z12" s="1">
        <f t="shared" si="14"/>
        <v>0.25211638854770324</v>
      </c>
      <c r="AA12" s="1">
        <f t="shared" si="15"/>
        <v>-1.7889201908512708E-3</v>
      </c>
      <c r="AB12" s="1">
        <f t="shared" si="16"/>
        <v>-1.0786622077778716</v>
      </c>
      <c r="AC12" s="1">
        <f t="shared" si="17"/>
        <v>2.0389145968379058E-2</v>
      </c>
      <c r="AD12" s="1">
        <f t="shared" si="18"/>
        <v>3.1830200099311522E-3</v>
      </c>
      <c r="AE12" s="1">
        <f t="shared" si="19"/>
        <v>3.7548426627031853E-2</v>
      </c>
      <c r="AF12" s="1">
        <f t="shared" si="20"/>
        <v>3.6466467433332217E-3</v>
      </c>
      <c r="AG12" s="1">
        <f t="shared" si="21"/>
        <v>0.9588049266296349</v>
      </c>
      <c r="AI12">
        <v>670</v>
      </c>
      <c r="AJ12">
        <v>3.7548260689999999</v>
      </c>
      <c r="AK12">
        <v>0.36467843196237082</v>
      </c>
      <c r="AL12">
        <f t="shared" si="24"/>
        <v>3.7548260690000002E-2</v>
      </c>
      <c r="AM12">
        <f t="shared" si="24"/>
        <v>3.6467843196237083E-3</v>
      </c>
      <c r="AO12">
        <f t="shared" si="25"/>
        <v>4.6462334243664676E-14</v>
      </c>
    </row>
    <row r="13" spans="1:41" x14ac:dyDescent="0.45">
      <c r="A13" s="20">
        <v>660</v>
      </c>
      <c r="B13" s="20">
        <v>313.42833785639203</v>
      </c>
      <c r="C13" s="20">
        <v>1380.7198431666527</v>
      </c>
      <c r="D13" s="25">
        <f t="shared" si="22"/>
        <v>1.3333422869735843</v>
      </c>
      <c r="E13" s="26">
        <f t="shared" si="0"/>
        <v>348.84574003416441</v>
      </c>
      <c r="F13" s="26">
        <f t="shared" si="1"/>
        <v>1536.7411854444847</v>
      </c>
      <c r="G13" s="27">
        <v>0.94569734539627326</v>
      </c>
      <c r="H13" s="27">
        <v>0.01</v>
      </c>
      <c r="I13" s="1"/>
      <c r="J13" s="4">
        <f t="shared" si="26"/>
        <v>0.19303751305453284</v>
      </c>
      <c r="K13" s="1">
        <f t="shared" si="23"/>
        <v>4.3229486584267782</v>
      </c>
      <c r="L13" s="1">
        <f t="shared" si="27"/>
        <v>0.66144353845046044</v>
      </c>
      <c r="M13" s="1">
        <f t="shared" si="28"/>
        <v>2.040910301318587E-2</v>
      </c>
      <c r="N13" s="1">
        <f t="shared" si="2"/>
        <v>3.5888757417135025E-6</v>
      </c>
      <c r="O13" s="1">
        <f t="shared" si="3"/>
        <v>1.3260724490468116E-2</v>
      </c>
      <c r="P13" s="1">
        <f t="shared" si="4"/>
        <v>0.23433283142017991</v>
      </c>
      <c r="Q13" s="1">
        <f t="shared" si="5"/>
        <v>1.3405037529941408</v>
      </c>
      <c r="R13" s="1">
        <f t="shared" si="6"/>
        <v>0.9599981949339349</v>
      </c>
      <c r="S13" s="1">
        <f t="shared" si="7"/>
        <v>0.57780970145351662</v>
      </c>
      <c r="T13" s="1">
        <f t="shared" si="8"/>
        <v>0.9981155184760826</v>
      </c>
      <c r="U13" s="1">
        <f t="shared" si="9"/>
        <v>74.583796277897179</v>
      </c>
      <c r="V13" s="1">
        <f t="shared" si="10"/>
        <v>74.590499845643009</v>
      </c>
      <c r="W13" s="1">
        <f t="shared" si="11"/>
        <v>-0.19961366135818509</v>
      </c>
      <c r="X13" s="1">
        <f t="shared" si="12"/>
        <v>-2.1556199614057334</v>
      </c>
      <c r="Y13" s="1">
        <f t="shared" si="13"/>
        <v>6.3268895785317067E-2</v>
      </c>
      <c r="Z13" s="1">
        <f t="shared" si="14"/>
        <v>0.24907858284155857</v>
      </c>
      <c r="AA13" s="1">
        <f t="shared" si="15"/>
        <v>-8.5635663768799265E-3</v>
      </c>
      <c r="AB13" s="1">
        <f t="shared" si="16"/>
        <v>-1.0788354297557952</v>
      </c>
      <c r="AC13" s="1">
        <f t="shared" si="17"/>
        <v>2.0412546892590151E-2</v>
      </c>
      <c r="AD13" s="1">
        <f t="shared" si="18"/>
        <v>1.2724969947481844E-2</v>
      </c>
      <c r="AE13" s="1">
        <f t="shared" si="19"/>
        <v>3.7401413872453118E-2</v>
      </c>
      <c r="AF13" s="1">
        <f t="shared" si="20"/>
        <v>1.4253056973637353E-2</v>
      </c>
      <c r="AG13" s="1">
        <f t="shared" si="21"/>
        <v>0.94834552915390957</v>
      </c>
      <c r="AI13">
        <v>660</v>
      </c>
      <c r="AJ13">
        <v>3.7401169535000003</v>
      </c>
      <c r="AK13">
        <v>1.4252810721450584</v>
      </c>
      <c r="AL13">
        <f t="shared" si="24"/>
        <v>3.7401169535000001E-2</v>
      </c>
      <c r="AM13">
        <f t="shared" si="24"/>
        <v>1.4252810721450584E-2</v>
      </c>
      <c r="AO13" s="19">
        <f t="shared" si="25"/>
        <v>1.2034093048425825E-13</v>
      </c>
    </row>
    <row r="14" spans="1:41" x14ac:dyDescent="0.45">
      <c r="A14" s="20">
        <v>650</v>
      </c>
      <c r="B14" s="20">
        <v>278.54550991332121</v>
      </c>
      <c r="C14" s="20">
        <v>982.64776315994095</v>
      </c>
      <c r="D14" s="25">
        <f t="shared" si="22"/>
        <v>1.3335439483911629</v>
      </c>
      <c r="E14" s="26">
        <f t="shared" si="0"/>
        <v>310.02115253352656</v>
      </c>
      <c r="F14" s="26">
        <f t="shared" si="1"/>
        <v>1093.6869603970144</v>
      </c>
      <c r="G14" s="27">
        <v>0.93217894132168821</v>
      </c>
      <c r="H14" s="27">
        <v>0.01</v>
      </c>
      <c r="I14" s="1"/>
      <c r="J14" s="4">
        <f t="shared" si="26"/>
        <v>0.1930654577783284</v>
      </c>
      <c r="K14" s="1">
        <f t="shared" si="23"/>
        <v>3.8419616005031698</v>
      </c>
      <c r="L14" s="1">
        <f t="shared" si="27"/>
        <v>0.66157211576501462</v>
      </c>
      <c r="M14" s="1">
        <f t="shared" si="28"/>
        <v>2.0430272625527268E-2</v>
      </c>
      <c r="N14" s="1">
        <f t="shared" si="2"/>
        <v>9.4013174253503397E-6</v>
      </c>
      <c r="O14" s="1">
        <f t="shared" si="3"/>
        <v>2.1451480811212901E-2</v>
      </c>
      <c r="P14" s="1">
        <f t="shared" si="4"/>
        <v>0.23436983332678268</v>
      </c>
      <c r="Q14" s="1">
        <f t="shared" si="5"/>
        <v>1.3403164253664941</v>
      </c>
      <c r="R14" s="1">
        <f t="shared" si="6"/>
        <v>0.95995753326102151</v>
      </c>
      <c r="S14" s="1">
        <f t="shared" si="7"/>
        <v>0.57774051703981666</v>
      </c>
      <c r="T14" s="1">
        <f t="shared" si="8"/>
        <v>0.99806574786429092</v>
      </c>
      <c r="U14" s="1">
        <f t="shared" si="9"/>
        <v>42.71853957537769</v>
      </c>
      <c r="V14" s="1">
        <f t="shared" si="10"/>
        <v>42.730242492327491</v>
      </c>
      <c r="W14" s="1">
        <f t="shared" si="11"/>
        <v>-0.19951809924503366</v>
      </c>
      <c r="X14" s="1">
        <f t="shared" si="12"/>
        <v>-2.1554824958061882</v>
      </c>
      <c r="Y14" s="1">
        <f t="shared" si="13"/>
        <v>6.3257069823263679E-2</v>
      </c>
      <c r="Z14" s="1">
        <f t="shared" si="14"/>
        <v>0.24913428616726113</v>
      </c>
      <c r="AA14" s="1">
        <f t="shared" si="15"/>
        <v>-1.4779199185969386E-2</v>
      </c>
      <c r="AB14" s="1">
        <f t="shared" si="16"/>
        <v>-1.0788098042614016</v>
      </c>
      <c r="AC14" s="1">
        <f t="shared" si="17"/>
        <v>2.0439293725801895E-2</v>
      </c>
      <c r="AD14" s="1">
        <f t="shared" si="18"/>
        <v>2.0583919325541173E-2</v>
      </c>
      <c r="AE14" s="1">
        <f t="shared" si="19"/>
        <v>3.7422700595916306E-2</v>
      </c>
      <c r="AF14" s="1">
        <f t="shared" si="20"/>
        <v>2.2857011592635729E-2</v>
      </c>
      <c r="AG14" s="1">
        <f t="shared" si="21"/>
        <v>0.9397202878114479</v>
      </c>
      <c r="AI14">
        <v>650</v>
      </c>
      <c r="AJ14">
        <v>3.7422254085</v>
      </c>
      <c r="AK14">
        <v>2.2857054661639706</v>
      </c>
      <c r="AL14">
        <f t="shared" si="24"/>
        <v>3.7422254085000002E-2</v>
      </c>
      <c r="AM14">
        <f t="shared" si="24"/>
        <v>2.2857054661639706E-2</v>
      </c>
      <c r="AO14">
        <f t="shared" si="25"/>
        <v>2.012269374818205E-13</v>
      </c>
    </row>
    <row r="15" spans="1:41" x14ac:dyDescent="0.45">
      <c r="A15" s="20">
        <v>640</v>
      </c>
      <c r="B15" s="20">
        <v>208.828827048058</v>
      </c>
      <c r="C15" s="20">
        <v>1388.3033370461355</v>
      </c>
      <c r="D15" s="25">
        <f t="shared" si="22"/>
        <v>1.333755679473877</v>
      </c>
      <c r="E15" s="26">
        <f t="shared" si="0"/>
        <v>232.4264845044886</v>
      </c>
      <c r="F15" s="26">
        <f t="shared" si="1"/>
        <v>1545.1816141323491</v>
      </c>
      <c r="G15" s="27">
        <v>0.96376537153621089</v>
      </c>
      <c r="H15" s="27">
        <v>0.01</v>
      </c>
      <c r="I15" s="1"/>
      <c r="J15" s="4">
        <f t="shared" si="26"/>
        <v>0.19412642124183266</v>
      </c>
      <c r="K15" s="1">
        <f t="shared" si="23"/>
        <v>2.8841556620165223</v>
      </c>
      <c r="L15" s="1">
        <f t="shared" si="27"/>
        <v>0.66170702377220791</v>
      </c>
      <c r="M15" s="1">
        <f t="shared" si="28"/>
        <v>2.0452507180033195E-2</v>
      </c>
      <c r="N15" s="1">
        <f t="shared" si="2"/>
        <v>6.3914703102329747E-5</v>
      </c>
      <c r="O15" s="1">
        <f t="shared" si="3"/>
        <v>5.5901969772079008E-2</v>
      </c>
      <c r="P15" s="1">
        <f t="shared" si="4"/>
        <v>0.23596293861118633</v>
      </c>
      <c r="Q15" s="1">
        <f t="shared" si="5"/>
        <v>1.3394548845730627</v>
      </c>
      <c r="R15" s="1">
        <f t="shared" si="6"/>
        <v>0.95991482790991878</v>
      </c>
      <c r="S15" s="1">
        <f t="shared" si="7"/>
        <v>0.57766791268104245</v>
      </c>
      <c r="T15" s="1">
        <f t="shared" si="8"/>
        <v>0.99826120873389923</v>
      </c>
      <c r="U15" s="1">
        <f t="shared" si="9"/>
        <v>14.063229337509213</v>
      </c>
      <c r="V15" s="1">
        <f t="shared" si="10"/>
        <v>14.098738220116715</v>
      </c>
      <c r="W15" s="1">
        <f t="shared" si="11"/>
        <v>-0.19941784680568572</v>
      </c>
      <c r="X15" s="1">
        <f t="shared" si="12"/>
        <v>-2.1553457536052441</v>
      </c>
      <c r="Y15" s="1">
        <f t="shared" si="13"/>
        <v>6.3664002259032737E-2</v>
      </c>
      <c r="Z15" s="1">
        <f t="shared" si="14"/>
        <v>0.2512117594200583</v>
      </c>
      <c r="AA15" s="1">
        <f t="shared" si="15"/>
        <v>-4.3912366347478991E-2</v>
      </c>
      <c r="AB15" s="1">
        <f t="shared" si="16"/>
        <v>-1.0788100690523275</v>
      </c>
      <c r="AC15" s="1">
        <f t="shared" si="17"/>
        <v>2.0513834267298123E-2</v>
      </c>
      <c r="AD15" s="1">
        <f t="shared" si="18"/>
        <v>5.3638753089486076E-2</v>
      </c>
      <c r="AE15" s="1">
        <f t="shared" si="19"/>
        <v>3.7577227523117304E-2</v>
      </c>
      <c r="AF15" s="1">
        <f t="shared" si="20"/>
        <v>5.843767146379325E-2</v>
      </c>
      <c r="AG15" s="1">
        <f t="shared" si="21"/>
        <v>0.90398510101308949</v>
      </c>
      <c r="AI15">
        <v>640</v>
      </c>
      <c r="AJ15">
        <v>3.7577221395000002</v>
      </c>
      <c r="AK15">
        <v>5.8437746064018032</v>
      </c>
      <c r="AL15">
        <f t="shared" si="24"/>
        <v>3.7577221394999999E-2</v>
      </c>
      <c r="AM15">
        <f t="shared" si="24"/>
        <v>5.8437746064018033E-2</v>
      </c>
      <c r="AO15">
        <f t="shared" si="25"/>
        <v>5.602747359274477E-15</v>
      </c>
    </row>
    <row r="16" spans="1:41" x14ac:dyDescent="0.45">
      <c r="A16" s="20">
        <v>630</v>
      </c>
      <c r="B16" s="20">
        <v>194.58001781977663</v>
      </c>
      <c r="C16" s="20">
        <v>1479.3210284682318</v>
      </c>
      <c r="D16" s="25">
        <f t="shared" si="22"/>
        <v>1.3339781691016692</v>
      </c>
      <c r="E16" s="26">
        <f t="shared" si="0"/>
        <v>216.56755983341142</v>
      </c>
      <c r="F16" s="26">
        <f t="shared" si="1"/>
        <v>1646.4843046851424</v>
      </c>
      <c r="G16" s="27">
        <v>0.9679151084005847</v>
      </c>
      <c r="H16" s="27">
        <v>0.01</v>
      </c>
      <c r="I16" s="1"/>
      <c r="J16" s="4">
        <f t="shared" si="26"/>
        <v>0.19609608092010711</v>
      </c>
      <c r="K16" s="1">
        <f t="shared" si="23"/>
        <v>2.693948302693729</v>
      </c>
      <c r="L16" s="1">
        <f t="shared" si="27"/>
        <v>0.66184868794630025</v>
      </c>
      <c r="M16" s="1">
        <f t="shared" si="28"/>
        <v>2.0475880202931764E-2</v>
      </c>
      <c r="N16" s="1">
        <f t="shared" si="2"/>
        <v>9.3607105265998853E-5</v>
      </c>
      <c r="O16" s="1">
        <f t="shared" si="3"/>
        <v>6.7613453281501146E-2</v>
      </c>
      <c r="P16" s="1">
        <f t="shared" si="4"/>
        <v>0.2389355303037872</v>
      </c>
      <c r="Q16" s="1">
        <f t="shared" si="5"/>
        <v>1.3379968197590364</v>
      </c>
      <c r="R16" s="1">
        <f t="shared" si="6"/>
        <v>0.95986993793746522</v>
      </c>
      <c r="S16" s="1">
        <f t="shared" si="7"/>
        <v>0.57759165735098605</v>
      </c>
      <c r="T16" s="1">
        <f t="shared" si="8"/>
        <v>0.99867313405302471</v>
      </c>
      <c r="U16" s="1">
        <f t="shared" si="9"/>
        <v>11.257389343046345</v>
      </c>
      <c r="V16" s="1">
        <f t="shared" si="10"/>
        <v>11.301717339454807</v>
      </c>
      <c r="W16" s="1">
        <f t="shared" si="11"/>
        <v>-0.19931259006916707</v>
      </c>
      <c r="X16" s="1">
        <f t="shared" si="12"/>
        <v>-2.1551978409628467</v>
      </c>
      <c r="Y16" s="1">
        <f t="shared" si="13"/>
        <v>6.444150657590654E-2</v>
      </c>
      <c r="Z16" s="1">
        <f t="shared" si="14"/>
        <v>0.25509864536747262</v>
      </c>
      <c r="AA16" s="1">
        <f t="shared" si="15"/>
        <v>-5.4573834016345017E-2</v>
      </c>
      <c r="AB16" s="1">
        <f t="shared" si="16"/>
        <v>-1.078614800798577</v>
      </c>
      <c r="AC16" s="1">
        <f t="shared" si="17"/>
        <v>2.056569335046568E-2</v>
      </c>
      <c r="AD16" s="1">
        <f t="shared" si="18"/>
        <v>6.4873035413207353E-2</v>
      </c>
      <c r="AE16" s="1">
        <f t="shared" si="19"/>
        <v>3.7814211376750131E-2</v>
      </c>
      <c r="AF16" s="1">
        <f t="shared" si="20"/>
        <v>7.0438779732418078E-2</v>
      </c>
      <c r="AG16" s="1">
        <f t="shared" si="21"/>
        <v>0.8917470088908318</v>
      </c>
      <c r="AI16">
        <v>630</v>
      </c>
      <c r="AJ16">
        <v>3.7813612225000002</v>
      </c>
      <c r="AK16">
        <v>7.0437885938981086</v>
      </c>
      <c r="AL16">
        <f t="shared" si="24"/>
        <v>3.7813612225000001E-2</v>
      </c>
      <c r="AM16">
        <f t="shared" si="24"/>
        <v>7.0437885938981093E-2</v>
      </c>
      <c r="AO16">
        <f t="shared" si="25"/>
        <v>1.1578495276808769E-12</v>
      </c>
    </row>
    <row r="17" spans="1:41" x14ac:dyDescent="0.45">
      <c r="A17" s="20">
        <v>620</v>
      </c>
      <c r="B17" s="20">
        <v>190.91916721725534</v>
      </c>
      <c r="C17" s="20">
        <v>1921.896576180905</v>
      </c>
      <c r="D17" s="25">
        <f t="shared" si="22"/>
        <v>1.3342121665993518</v>
      </c>
      <c r="E17" s="26">
        <f t="shared" si="0"/>
        <v>212.49303311280522</v>
      </c>
      <c r="F17" s="26">
        <f t="shared" si="1"/>
        <v>2139.0708892893476</v>
      </c>
      <c r="G17" s="27">
        <v>0.97560940554465791</v>
      </c>
      <c r="H17" s="27">
        <v>0.01</v>
      </c>
      <c r="I17" s="1"/>
      <c r="J17" s="4">
        <f t="shared" si="26"/>
        <v>0.19712831468617895</v>
      </c>
      <c r="K17" s="1">
        <f t="shared" si="23"/>
        <v>2.6466624368468969</v>
      </c>
      <c r="L17" s="1">
        <f t="shared" si="27"/>
        <v>0.66199757030132056</v>
      </c>
      <c r="M17" s="1">
        <f t="shared" si="28"/>
        <v>2.0500471742271591E-2</v>
      </c>
      <c r="N17" s="1">
        <f t="shared" si="2"/>
        <v>1.0301538056815644E-4</v>
      </c>
      <c r="O17" s="1">
        <f t="shared" si="3"/>
        <v>7.0887409887519487E-2</v>
      </c>
      <c r="P17" s="1">
        <f t="shared" si="4"/>
        <v>0.24049608741700609</v>
      </c>
      <c r="Q17" s="1">
        <f t="shared" si="5"/>
        <v>1.337134244544804</v>
      </c>
      <c r="R17" s="1">
        <f t="shared" si="6"/>
        <v>0.95982270991551488</v>
      </c>
      <c r="S17" s="1">
        <f t="shared" si="7"/>
        <v>0.5775115000568255</v>
      </c>
      <c r="T17" s="1">
        <f t="shared" si="8"/>
        <v>0.9988565613346011</v>
      </c>
      <c r="U17" s="1">
        <f t="shared" si="9"/>
        <v>10.645203131269037</v>
      </c>
      <c r="V17" s="1">
        <f t="shared" si="10"/>
        <v>10.692069477233121</v>
      </c>
      <c r="W17" s="1">
        <f t="shared" si="11"/>
        <v>-0.19920198823142626</v>
      </c>
      <c r="X17" s="1">
        <f t="shared" si="12"/>
        <v>-2.1550389698670047</v>
      </c>
      <c r="Y17" s="1">
        <f t="shared" si="13"/>
        <v>6.4836452970064046E-2</v>
      </c>
      <c r="Z17" s="1">
        <f t="shared" si="14"/>
        <v>0.25715287890183408</v>
      </c>
      <c r="AA17" s="1">
        <f t="shared" si="15"/>
        <v>-5.7621697809958995E-2</v>
      </c>
      <c r="AB17" s="1">
        <f t="shared" si="16"/>
        <v>-1.0784685079645677</v>
      </c>
      <c r="AC17" s="1">
        <f t="shared" si="17"/>
        <v>2.0599306897975601E-2</v>
      </c>
      <c r="AD17" s="1">
        <f t="shared" si="18"/>
        <v>6.8010894635793837E-2</v>
      </c>
      <c r="AE17" s="1">
        <f t="shared" si="19"/>
        <v>3.7944343946853379E-2</v>
      </c>
      <c r="AF17" s="1">
        <f t="shared" si="20"/>
        <v>7.3799343349248633E-2</v>
      </c>
      <c r="AG17" s="1">
        <f t="shared" si="21"/>
        <v>0.88825631270389793</v>
      </c>
      <c r="AI17">
        <v>620</v>
      </c>
      <c r="AJ17">
        <v>3.7943363190000001</v>
      </c>
      <c r="AK17">
        <v>7.380017617018499</v>
      </c>
      <c r="AL17">
        <f t="shared" si="24"/>
        <v>3.7943363190000003E-2</v>
      </c>
      <c r="AM17">
        <f t="shared" si="24"/>
        <v>7.3800176170184986E-2</v>
      </c>
      <c r="AO17">
        <f>(AJ17/100-AE17)^2+(AK17/100-AF17)^2</f>
        <v>1.655474717472066E-12</v>
      </c>
    </row>
    <row r="18" spans="1:41" x14ac:dyDescent="0.45">
      <c r="A18" s="20">
        <v>610</v>
      </c>
      <c r="B18" s="20">
        <v>175.38265832466217</v>
      </c>
      <c r="C18" s="20">
        <v>1397.0790566324026</v>
      </c>
      <c r="D18" s="25">
        <f t="shared" si="22"/>
        <v>1.3344584882572319</v>
      </c>
      <c r="E18" s="26">
        <f t="shared" si="0"/>
        <v>195.20089871534904</v>
      </c>
      <c r="F18" s="26">
        <f t="shared" si="1"/>
        <v>1554.9489900318645</v>
      </c>
      <c r="G18" s="27">
        <v>0.96880876634574209</v>
      </c>
      <c r="H18" s="27">
        <v>0.01</v>
      </c>
      <c r="I18" s="1"/>
      <c r="J18" s="4">
        <f t="shared" si="26"/>
        <v>0.19901700336169761</v>
      </c>
      <c r="K18" s="1">
        <f t="shared" si="23"/>
        <v>2.437016759838853</v>
      </c>
      <c r="L18" s="1">
        <f t="shared" si="27"/>
        <v>0.66215417323446402</v>
      </c>
      <c r="M18" s="1">
        <f t="shared" si="28"/>
        <v>2.0526369080268288E-2</v>
      </c>
      <c r="N18" s="1">
        <f t="shared" si="2"/>
        <v>1.5687230265019357E-4</v>
      </c>
      <c r="O18" s="1">
        <f t="shared" si="3"/>
        <v>8.7421261454184648E-2</v>
      </c>
      <c r="P18" s="1">
        <f t="shared" si="4"/>
        <v>0.24336663250280491</v>
      </c>
      <c r="Q18" s="1">
        <f t="shared" si="5"/>
        <v>1.3357059585952507</v>
      </c>
      <c r="R18" s="1">
        <f t="shared" si="6"/>
        <v>0.95977297656940042</v>
      </c>
      <c r="S18" s="1">
        <f t="shared" si="7"/>
        <v>0.5774271677227949</v>
      </c>
      <c r="T18" s="1">
        <f t="shared" si="8"/>
        <v>0.99924452502856009</v>
      </c>
      <c r="U18" s="1">
        <f t="shared" si="9"/>
        <v>8.3294377729685554</v>
      </c>
      <c r="V18" s="1">
        <f t="shared" si="10"/>
        <v>8.3892510758562562</v>
      </c>
      <c r="W18" s="1">
        <f t="shared" si="11"/>
        <v>-0.19908567084916223</v>
      </c>
      <c r="X18" s="1">
        <f t="shared" si="12"/>
        <v>-2.1548786278017666</v>
      </c>
      <c r="Y18" s="1">
        <f t="shared" si="13"/>
        <v>6.5582718952714003E-2</v>
      </c>
      <c r="Z18" s="1">
        <f t="shared" si="14"/>
        <v>0.26094034449842224</v>
      </c>
      <c r="AA18" s="1">
        <f t="shared" si="15"/>
        <v>-7.3199378786497599E-2</v>
      </c>
      <c r="AB18" s="1">
        <f t="shared" si="16"/>
        <v>-1.0783688130180513</v>
      </c>
      <c r="AC18" s="1">
        <f t="shared" si="17"/>
        <v>2.0676867925256227E-2</v>
      </c>
      <c r="AD18" s="1">
        <f t="shared" si="18"/>
        <v>8.3869482719213129E-2</v>
      </c>
      <c r="AE18" s="1">
        <f t="shared" si="19"/>
        <v>3.8183850553563034E-2</v>
      </c>
      <c r="AF18" s="1">
        <f t="shared" si="20"/>
        <v>9.062249053314135E-2</v>
      </c>
      <c r="AG18" s="1">
        <f t="shared" si="21"/>
        <v>0.8711936589132957</v>
      </c>
      <c r="AI18">
        <v>610</v>
      </c>
      <c r="AJ18">
        <v>3.8183847665000004</v>
      </c>
      <c r="AK18">
        <v>9.0622575995713923</v>
      </c>
      <c r="AL18">
        <f t="shared" si="24"/>
        <v>3.8183847665000006E-2</v>
      </c>
      <c r="AM18">
        <f t="shared" si="24"/>
        <v>9.0622575995713925E-2</v>
      </c>
      <c r="AO18">
        <f t="shared" si="25"/>
        <v>7.3121951073920638E-15</v>
      </c>
    </row>
    <row r="19" spans="1:41" x14ac:dyDescent="0.45">
      <c r="A19" s="20">
        <v>600</v>
      </c>
      <c r="B19" s="20">
        <v>161.57641468109301</v>
      </c>
      <c r="C19" s="20">
        <v>1354.584344602471</v>
      </c>
      <c r="D19" s="25">
        <f t="shared" si="22"/>
        <v>1.3347180246913581</v>
      </c>
      <c r="E19" s="26">
        <f t="shared" si="0"/>
        <v>179.83454954005657</v>
      </c>
      <c r="F19" s="26">
        <f t="shared" si="1"/>
        <v>1507.6523755425505</v>
      </c>
      <c r="G19" s="27">
        <v>0.9699179990204535</v>
      </c>
      <c r="H19" s="27">
        <v>0.01</v>
      </c>
      <c r="I19" s="1"/>
      <c r="J19" s="4">
        <f t="shared" si="26"/>
        <v>0.20140172048705687</v>
      </c>
      <c r="K19" s="1">
        <f t="shared" si="23"/>
        <v>2.2518774977794318</v>
      </c>
      <c r="L19" s="1">
        <f t="shared" si="27"/>
        <v>0.66231904385009621</v>
      </c>
      <c r="M19" s="1">
        <f t="shared" si="28"/>
        <v>2.0553667538660614E-2</v>
      </c>
      <c r="N19" s="1">
        <f t="shared" si="2"/>
        <v>2.2747484878232223E-4</v>
      </c>
      <c r="O19" s="1">
        <f t="shared" si="3"/>
        <v>0.10520152340161495</v>
      </c>
      <c r="P19" s="1">
        <f t="shared" si="4"/>
        <v>0.24701167512534503</v>
      </c>
      <c r="Q19" s="1">
        <f t="shared" si="5"/>
        <v>1.333942178279274</v>
      </c>
      <c r="R19" s="1">
        <f t="shared" si="6"/>
        <v>0.95972055523893951</v>
      </c>
      <c r="S19" s="1">
        <f t="shared" si="7"/>
        <v>0.57733836280677586</v>
      </c>
      <c r="T19" s="1">
        <f t="shared" si="8"/>
        <v>0.99975114355522166</v>
      </c>
      <c r="U19" s="1">
        <f t="shared" si="9"/>
        <v>6.7004054542548319</v>
      </c>
      <c r="V19" s="1">
        <f t="shared" si="10"/>
        <v>6.7746168342872286</v>
      </c>
      <c r="W19" s="1">
        <f t="shared" si="11"/>
        <v>-0.19896323468510252</v>
      </c>
      <c r="X19" s="1">
        <f t="shared" si="12"/>
        <v>-2.154711910678321</v>
      </c>
      <c r="Y19" s="1">
        <f t="shared" si="13"/>
        <v>6.6535470292049148E-2</v>
      </c>
      <c r="Z19" s="1">
        <f t="shared" si="14"/>
        <v>0.26577795782354602</v>
      </c>
      <c r="AA19" s="1">
        <f t="shared" si="15"/>
        <v>-9.0438899790843699E-2</v>
      </c>
      <c r="AB19" s="1">
        <f t="shared" si="16"/>
        <v>-1.0782676253069716</v>
      </c>
      <c r="AC19" s="1">
        <f t="shared" si="17"/>
        <v>2.0771888620381478E-2</v>
      </c>
      <c r="AD19" s="1">
        <f t="shared" si="18"/>
        <v>0.10092188370834708</v>
      </c>
      <c r="AE19" s="1">
        <f t="shared" si="19"/>
        <v>3.8481590931431504E-2</v>
      </c>
      <c r="AF19" s="1">
        <f t="shared" si="20"/>
        <v>0.10864520299923931</v>
      </c>
      <c r="AG19" s="1">
        <f t="shared" si="21"/>
        <v>0.85287320606932915</v>
      </c>
      <c r="AI19">
        <v>600</v>
      </c>
      <c r="AJ19">
        <v>3.8481553794999996</v>
      </c>
      <c r="AK19">
        <v>10.864484853447625</v>
      </c>
      <c r="AL19">
        <f t="shared" si="24"/>
        <v>3.8481553794999998E-2</v>
      </c>
      <c r="AM19">
        <f t="shared" si="24"/>
        <v>0.10864484853447624</v>
      </c>
      <c r="AO19">
        <f t="shared" si="25"/>
        <v>1.2702438280281923E-13</v>
      </c>
    </row>
    <row r="20" spans="1:41" x14ac:dyDescent="0.45">
      <c r="A20" s="20">
        <v>590</v>
      </c>
      <c r="B20" s="20">
        <v>153.31301399690329</v>
      </c>
      <c r="C20" s="20">
        <v>1311.0150867753709</v>
      </c>
      <c r="D20" s="25">
        <f t="shared" si="22"/>
        <v>1.3349917491696419</v>
      </c>
      <c r="E20" s="26">
        <f t="shared" si="0"/>
        <v>170.63738457855339</v>
      </c>
      <c r="F20" s="26">
        <f t="shared" si="1"/>
        <v>1459.1597915809882</v>
      </c>
      <c r="G20" s="27">
        <v>0.96990052303052632</v>
      </c>
      <c r="H20" s="27">
        <v>0.01</v>
      </c>
      <c r="I20" s="1"/>
      <c r="J20" s="4">
        <f t="shared" si="26"/>
        <v>0.2047002836594026</v>
      </c>
      <c r="K20" s="1">
        <f t="shared" si="23"/>
        <v>2.1455733112002737</v>
      </c>
      <c r="L20" s="1">
        <f t="shared" si="27"/>
        <v>0.66249277883424973</v>
      </c>
      <c r="M20" s="1">
        <f t="shared" si="28"/>
        <v>2.0582471391278931E-2</v>
      </c>
      <c r="N20" s="1">
        <f t="shared" si="2"/>
        <v>2.8175797755356597E-4</v>
      </c>
      <c r="O20" s="1">
        <f t="shared" si="3"/>
        <v>0.11700093986291549</v>
      </c>
      <c r="P20" s="1">
        <f t="shared" si="4"/>
        <v>0.25209138705098361</v>
      </c>
      <c r="Q20" s="1">
        <f t="shared" si="5"/>
        <v>1.3315662703849744</v>
      </c>
      <c r="R20" s="1">
        <f t="shared" si="6"/>
        <v>0.95966524613494386</v>
      </c>
      <c r="S20" s="1">
        <f t="shared" si="7"/>
        <v>0.57724476061054952</v>
      </c>
      <c r="T20" s="1">
        <f t="shared" si="8"/>
        <v>1.0004804405520469</v>
      </c>
      <c r="U20" s="1">
        <f t="shared" si="9"/>
        <v>5.9038740881768348</v>
      </c>
      <c r="V20" s="1">
        <f t="shared" si="10"/>
        <v>5.9879653680566527</v>
      </c>
      <c r="W20" s="1">
        <f t="shared" si="11"/>
        <v>-0.19883424015444257</v>
      </c>
      <c r="X20" s="1">
        <f t="shared" si="12"/>
        <v>-2.1545330498761515</v>
      </c>
      <c r="Y20" s="1">
        <f t="shared" si="13"/>
        <v>6.7871995229346033E-2</v>
      </c>
      <c r="Z20" s="1">
        <f t="shared" si="14"/>
        <v>0.27257314034444269</v>
      </c>
      <c r="AA20" s="1">
        <f t="shared" si="15"/>
        <v>-0.10217429726960105</v>
      </c>
      <c r="AB20" s="1">
        <f t="shared" si="16"/>
        <v>-1.0779836485067589</v>
      </c>
      <c r="AC20" s="1">
        <f t="shared" si="17"/>
        <v>2.0852751748660553E-2</v>
      </c>
      <c r="AD20" s="1">
        <f t="shared" si="18"/>
        <v>0.11223481980780002</v>
      </c>
      <c r="AE20" s="1">
        <f t="shared" si="19"/>
        <v>3.8870189277215528E-2</v>
      </c>
      <c r="AF20" s="1">
        <f t="shared" si="20"/>
        <v>0.12064775657081069</v>
      </c>
      <c r="AG20" s="1">
        <f t="shared" si="21"/>
        <v>0.84048205415197375</v>
      </c>
      <c r="AI20">
        <v>590</v>
      </c>
      <c r="AJ20">
        <v>3.8870136735000003</v>
      </c>
      <c r="AK20">
        <v>12.064729649002171</v>
      </c>
      <c r="AL20">
        <f t="shared" si="24"/>
        <v>3.8870136735000005E-2</v>
      </c>
      <c r="AM20">
        <f t="shared" si="24"/>
        <v>0.1206472964900217</v>
      </c>
      <c r="AO20">
        <f t="shared" si="25"/>
        <v>2.1443501680088823E-13</v>
      </c>
    </row>
    <row r="21" spans="1:41" x14ac:dyDescent="0.45">
      <c r="A21" s="20">
        <v>580</v>
      </c>
      <c r="B21" s="20">
        <v>141.38192898327026</v>
      </c>
      <c r="C21" s="20">
        <v>2122.9413816059814</v>
      </c>
      <c r="D21" s="25">
        <f t="shared" si="22"/>
        <v>1.3352807270519074</v>
      </c>
      <c r="E21" s="26">
        <f t="shared" si="0"/>
        <v>157.35808695837983</v>
      </c>
      <c r="F21" s="26">
        <f t="shared" si="1"/>
        <v>2362.8337577274579</v>
      </c>
      <c r="G21" s="27">
        <v>0.98225369171936838</v>
      </c>
      <c r="H21" s="27">
        <v>0.01</v>
      </c>
      <c r="I21" s="1"/>
      <c r="J21" s="4">
        <f t="shared" si="26"/>
        <v>0.21040517405185263</v>
      </c>
      <c r="K21" s="1">
        <f t="shared" si="23"/>
        <v>1.9928966323889454</v>
      </c>
      <c r="L21" s="1">
        <f t="shared" si="27"/>
        <v>0.66267602996110608</v>
      </c>
      <c r="M21" s="1">
        <f t="shared" si="28"/>
        <v>2.0612894900522122E-2</v>
      </c>
      <c r="N21" s="1">
        <f t="shared" si="2"/>
        <v>3.8294020727186874E-4</v>
      </c>
      <c r="O21" s="1">
        <f t="shared" si="3"/>
        <v>0.13630004196550952</v>
      </c>
      <c r="P21" s="1">
        <f t="shared" si="4"/>
        <v>0.26098162519990398</v>
      </c>
      <c r="Q21" s="1">
        <f t="shared" si="5"/>
        <v>1.3275871685254406</v>
      </c>
      <c r="R21" s="1">
        <f t="shared" si="6"/>
        <v>0.95960683035945527</v>
      </c>
      <c r="S21" s="1">
        <f t="shared" si="7"/>
        <v>0.5771460062378494</v>
      </c>
      <c r="T21" s="1">
        <f t="shared" si="8"/>
        <v>1.0018072430889862</v>
      </c>
      <c r="U21" s="1">
        <f t="shared" si="9"/>
        <v>4.9180306625879195</v>
      </c>
      <c r="V21" s="1">
        <f t="shared" si="10"/>
        <v>5.0186677114703437</v>
      </c>
      <c r="W21" s="1">
        <f t="shared" si="11"/>
        <v>-0.19869820731389465</v>
      </c>
      <c r="X21" s="1">
        <f t="shared" si="12"/>
        <v>-2.1543510970909363</v>
      </c>
      <c r="Y21" s="1">
        <f t="shared" si="13"/>
        <v>7.0230879151562037E-2</v>
      </c>
      <c r="Z21" s="1">
        <f t="shared" si="14"/>
        <v>0.28461924933007188</v>
      </c>
      <c r="AA21" s="1">
        <f t="shared" si="15"/>
        <v>-0.12173706074713209</v>
      </c>
      <c r="AB21" s="1">
        <f t="shared" si="16"/>
        <v>-1.077553532618408</v>
      </c>
      <c r="AC21" s="1">
        <f t="shared" si="17"/>
        <v>2.0980213702750529E-2</v>
      </c>
      <c r="AD21" s="1">
        <f t="shared" si="18"/>
        <v>0.13073990980244263</v>
      </c>
      <c r="AE21" s="1">
        <f t="shared" si="19"/>
        <v>3.9530796408792604E-2</v>
      </c>
      <c r="AF21" s="1">
        <f t="shared" si="20"/>
        <v>0.14026164189372445</v>
      </c>
      <c r="AG21" s="1">
        <f t="shared" si="21"/>
        <v>0.82020756169748288</v>
      </c>
      <c r="AI21">
        <v>580</v>
      </c>
      <c r="AJ21">
        <v>3.9524469375</v>
      </c>
      <c r="AK21">
        <v>14.026376294196158</v>
      </c>
      <c r="AL21">
        <f t="shared" si="24"/>
        <v>3.9524469375000003E-2</v>
      </c>
      <c r="AM21">
        <f t="shared" si="24"/>
        <v>0.14026376294196158</v>
      </c>
      <c r="AO21">
        <f t="shared" si="25"/>
        <v>4.4530202236949661E-11</v>
      </c>
    </row>
    <row r="22" spans="1:41" x14ac:dyDescent="0.45">
      <c r="A22" s="20">
        <v>570</v>
      </c>
      <c r="B22" s="20">
        <v>126.72352254494103</v>
      </c>
      <c r="C22" s="20">
        <v>2015.9887612932102</v>
      </c>
      <c r="D22" s="25">
        <f t="shared" si="22"/>
        <v>1.3355861265179871</v>
      </c>
      <c r="E22" s="26">
        <f t="shared" si="0"/>
        <v>141.04328059251941</v>
      </c>
      <c r="F22" s="26">
        <f t="shared" si="1"/>
        <v>2243.7954913193435</v>
      </c>
      <c r="G22" s="27">
        <v>0.98244406388020367</v>
      </c>
      <c r="H22" s="27">
        <v>0.01</v>
      </c>
      <c r="I22" s="1"/>
      <c r="J22" s="4">
        <f t="shared" si="26"/>
        <v>0.21831620399438473</v>
      </c>
      <c r="K22" s="1">
        <f t="shared" si="23"/>
        <v>1.8043521090400885</v>
      </c>
      <c r="L22" s="1">
        <f t="shared" si="27"/>
        <v>0.66286951032674402</v>
      </c>
      <c r="M22" s="1">
        <f t="shared" si="28"/>
        <v>2.0645063497430071E-2</v>
      </c>
      <c r="N22" s="1">
        <f t="shared" si="2"/>
        <v>5.5921124282705035E-4</v>
      </c>
      <c r="O22" s="1">
        <f t="shared" si="3"/>
        <v>0.16458105261828454</v>
      </c>
      <c r="P22" s="1">
        <f t="shared" si="4"/>
        <v>0.27352686807201837</v>
      </c>
      <c r="Q22" s="1">
        <f t="shared" si="5"/>
        <v>1.3220990200575229</v>
      </c>
      <c r="R22" s="1">
        <f t="shared" si="6"/>
        <v>0.95954506765224357</v>
      </c>
      <c r="S22" s="1">
        <f t="shared" si="7"/>
        <v>0.57704171114647385</v>
      </c>
      <c r="T22" s="1">
        <f t="shared" si="8"/>
        <v>1.0037029741194345</v>
      </c>
      <c r="U22" s="1">
        <f t="shared" si="9"/>
        <v>3.9182425823700444</v>
      </c>
      <c r="V22" s="1">
        <f t="shared" si="10"/>
        <v>4.0438378966395119</v>
      </c>
      <c r="W22" s="1">
        <f t="shared" si="11"/>
        <v>-0.19855461132494706</v>
      </c>
      <c r="X22" s="1">
        <f t="shared" si="12"/>
        <v>-2.1541695874750273</v>
      </c>
      <c r="Y22" s="1">
        <f t="shared" si="13"/>
        <v>7.3568444937342312E-2</v>
      </c>
      <c r="Z22" s="1">
        <f t="shared" si="14"/>
        <v>0.30197163885020767</v>
      </c>
      <c r="AA22" s="1">
        <f t="shared" si="15"/>
        <v>-0.15108576475490382</v>
      </c>
      <c r="AB22" s="1">
        <f t="shared" si="16"/>
        <v>-1.077107532253623</v>
      </c>
      <c r="AC22" s="1">
        <f t="shared" si="17"/>
        <v>2.1181429375601152E-2</v>
      </c>
      <c r="AD22" s="1">
        <f t="shared" si="18"/>
        <v>0.15785745002488866</v>
      </c>
      <c r="AE22" s="1">
        <f t="shared" si="19"/>
        <v>4.0447806775575038E-2</v>
      </c>
      <c r="AF22" s="1">
        <f t="shared" si="20"/>
        <v>0.16890357002328549</v>
      </c>
      <c r="AG22" s="1">
        <f t="shared" si="21"/>
        <v>0.79064862320113949</v>
      </c>
      <c r="AI22">
        <v>570</v>
      </c>
      <c r="AJ22">
        <v>4.0447010994999992</v>
      </c>
      <c r="AK22">
        <v>16.890611797084652</v>
      </c>
      <c r="AL22">
        <f t="shared" si="24"/>
        <v>4.0447010994999991E-2</v>
      </c>
      <c r="AM22">
        <f t="shared" si="24"/>
        <v>0.16890611797084654</v>
      </c>
      <c r="AO22">
        <f t="shared" si="25"/>
        <v>7.1253034974777384E-12</v>
      </c>
    </row>
    <row r="23" spans="1:41" x14ac:dyDescent="0.45">
      <c r="A23" s="20">
        <v>560</v>
      </c>
      <c r="B23" s="20">
        <v>115.10591498470947</v>
      </c>
      <c r="C23" s="20">
        <v>1031.7054044664926</v>
      </c>
      <c r="D23" s="25">
        <f t="shared" si="22"/>
        <v>1.3359092307892544</v>
      </c>
      <c r="E23" s="26">
        <f t="shared" si="0"/>
        <v>128.11288337798166</v>
      </c>
      <c r="F23" s="26">
        <f t="shared" si="1"/>
        <v>1148.2881151712065</v>
      </c>
      <c r="G23" s="27">
        <v>0.96726400813251356</v>
      </c>
      <c r="H23" s="27">
        <v>0.01</v>
      </c>
      <c r="I23" s="1"/>
      <c r="J23" s="4">
        <f t="shared" si="26"/>
        <v>0.22685345085173414</v>
      </c>
      <c r="K23" s="1">
        <f t="shared" si="23"/>
        <v>1.657032337777576</v>
      </c>
      <c r="L23" s="1">
        <f t="shared" si="27"/>
        <v>0.66307400142185724</v>
      </c>
      <c r="M23" s="1">
        <f t="shared" si="28"/>
        <v>2.067911512863823E-2</v>
      </c>
      <c r="N23" s="1">
        <f t="shared" si="2"/>
        <v>7.5205906398680372E-4</v>
      </c>
      <c r="O23" s="1">
        <f t="shared" si="3"/>
        <v>0.19070408647745798</v>
      </c>
      <c r="P23" s="1">
        <f t="shared" si="4"/>
        <v>0.28735273742408901</v>
      </c>
      <c r="Q23" s="1">
        <f t="shared" si="5"/>
        <v>1.3161176217278781</v>
      </c>
      <c r="R23" s="1">
        <f t="shared" si="6"/>
        <v>0.95947969381928222</v>
      </c>
      <c r="S23" s="1">
        <f t="shared" si="7"/>
        <v>0.57693144923134387</v>
      </c>
      <c r="T23" s="1">
        <f t="shared" si="8"/>
        <v>1.0057889435223872</v>
      </c>
      <c r="U23" s="1">
        <f t="shared" si="9"/>
        <v>3.2715256615558062</v>
      </c>
      <c r="V23" s="1">
        <f t="shared" si="10"/>
        <v>3.4209472597831958</v>
      </c>
      <c r="W23" s="1">
        <f t="shared" si="11"/>
        <v>-0.1984028773113001</v>
      </c>
      <c r="X23" s="1">
        <f t="shared" si="12"/>
        <v>-2.1539786124500875</v>
      </c>
      <c r="Y23" s="1">
        <f t="shared" si="13"/>
        <v>7.7244440085209781E-2</v>
      </c>
      <c r="Z23" s="1">
        <f t="shared" si="14"/>
        <v>0.3215979173225646</v>
      </c>
      <c r="AA23" s="1">
        <f t="shared" si="15"/>
        <v>-0.17886024167231168</v>
      </c>
      <c r="AB23" s="1">
        <f t="shared" si="16"/>
        <v>-1.0766224721226527</v>
      </c>
      <c r="AC23" s="1">
        <f t="shared" si="17"/>
        <v>2.1400403177961495E-2</v>
      </c>
      <c r="AD23" s="1">
        <f t="shared" si="18"/>
        <v>0.18290129741154806</v>
      </c>
      <c r="AE23" s="1">
        <f t="shared" si="19"/>
        <v>4.1433175798487418E-2</v>
      </c>
      <c r="AF23" s="1">
        <f t="shared" si="20"/>
        <v>0.19536012113136503</v>
      </c>
      <c r="AG23" s="1">
        <f t="shared" si="21"/>
        <v>0.7632067030701476</v>
      </c>
      <c r="AI23">
        <v>560</v>
      </c>
      <c r="AJ23">
        <v>4.1433146000000001</v>
      </c>
      <c r="AK23">
        <v>19.536028101589352</v>
      </c>
      <c r="AL23">
        <f t="shared" si="24"/>
        <v>4.1433146000000004E-2</v>
      </c>
      <c r="AM23">
        <f t="shared" si="24"/>
        <v>0.19536028101589353</v>
      </c>
      <c r="AO23">
        <f t="shared" si="25"/>
        <v>2.6451012307592816E-14</v>
      </c>
    </row>
    <row r="24" spans="1:41" x14ac:dyDescent="0.45">
      <c r="A24" s="20">
        <v>550</v>
      </c>
      <c r="B24" s="20">
        <v>115.62142010563477</v>
      </c>
      <c r="C24" s="20">
        <v>775.68441216947281</v>
      </c>
      <c r="D24" s="25">
        <f t="shared" si="22"/>
        <v>1.3362514520866062</v>
      </c>
      <c r="E24" s="26">
        <f t="shared" si="0"/>
        <v>128.68664057757152</v>
      </c>
      <c r="F24" s="26">
        <f t="shared" si="1"/>
        <v>863.33675074462337</v>
      </c>
      <c r="G24" s="27">
        <v>0.95549022816835816</v>
      </c>
      <c r="H24" s="27">
        <v>0.01</v>
      </c>
      <c r="I24" s="1"/>
      <c r="J24" s="4">
        <f t="shared" si="26"/>
        <v>0.22994496224731725</v>
      </c>
      <c r="K24" s="1">
        <f t="shared" si="23"/>
        <v>1.6711356236708577</v>
      </c>
      <c r="L24" s="1">
        <f t="shared" si="27"/>
        <v>0.66329036117473783</v>
      </c>
      <c r="M24" s="1">
        <f t="shared" si="28"/>
        <v>2.0715201797846184E-2</v>
      </c>
      <c r="N24" s="1">
        <f t="shared" si="2"/>
        <v>7.3241833656008599E-4</v>
      </c>
      <c r="O24" s="1">
        <f t="shared" si="3"/>
        <v>0.18803340915467998</v>
      </c>
      <c r="P24" s="1">
        <f t="shared" si="4"/>
        <v>0.29242717917917843</v>
      </c>
      <c r="Q24" s="1">
        <f t="shared" si="5"/>
        <v>1.3137608029810088</v>
      </c>
      <c r="R24" s="1">
        <f t="shared" si="6"/>
        <v>0.95941041779066427</v>
      </c>
      <c r="S24" s="1">
        <f t="shared" si="7"/>
        <v>0.57681475236413815</v>
      </c>
      <c r="T24" s="1">
        <f t="shared" si="8"/>
        <v>1.0064870809018613</v>
      </c>
      <c r="U24" s="1">
        <f t="shared" si="9"/>
        <v>3.3213441531358163</v>
      </c>
      <c r="V24" s="1">
        <f t="shared" si="10"/>
        <v>3.4686203285412307</v>
      </c>
      <c r="W24" s="1">
        <f t="shared" si="11"/>
        <v>-0.19824237451651808</v>
      </c>
      <c r="X24" s="1">
        <f t="shared" si="12"/>
        <v>-2.1537420257945761</v>
      </c>
      <c r="Y24" s="1">
        <f t="shared" si="13"/>
        <v>7.8562589347980924E-2</v>
      </c>
      <c r="Z24" s="1">
        <f t="shared" si="14"/>
        <v>0.32895265911312022</v>
      </c>
      <c r="AA24" s="1">
        <f t="shared" si="15"/>
        <v>-0.17615016771741857</v>
      </c>
      <c r="AB24" s="1">
        <f t="shared" si="16"/>
        <v>-1.0760416293870749</v>
      </c>
      <c r="AC24" s="1">
        <f t="shared" si="17"/>
        <v>2.1417600699106861E-2</v>
      </c>
      <c r="AD24" s="1">
        <f t="shared" si="18"/>
        <v>0.18032653389162009</v>
      </c>
      <c r="AE24" s="1">
        <f t="shared" si="19"/>
        <v>4.1791968637191132E-2</v>
      </c>
      <c r="AF24" s="1">
        <f t="shared" si="20"/>
        <v>0.19290761922921007</v>
      </c>
      <c r="AG24" s="1">
        <f t="shared" si="21"/>
        <v>0.76530041213359878</v>
      </c>
      <c r="AI24">
        <v>550</v>
      </c>
      <c r="AJ24">
        <v>4.179190159</v>
      </c>
      <c r="AK24">
        <v>19.290796280922649</v>
      </c>
      <c r="AL24">
        <f t="shared" si="24"/>
        <v>4.179190159E-2</v>
      </c>
      <c r="AM24">
        <f t="shared" si="24"/>
        <v>0.19290796280922648</v>
      </c>
      <c r="AO24">
        <f t="shared" si="25"/>
        <v>1.2254255351488064E-13</v>
      </c>
    </row>
    <row r="25" spans="1:41" x14ac:dyDescent="0.45">
      <c r="A25" s="20">
        <v>540</v>
      </c>
      <c r="B25" s="20">
        <v>120.1832262902068</v>
      </c>
      <c r="C25" s="20">
        <v>810.30444197589793</v>
      </c>
      <c r="D25" s="25">
        <f t="shared" si="22"/>
        <v>1.3366143476133756</v>
      </c>
      <c r="E25" s="26">
        <f t="shared" si="0"/>
        <v>133.7639308610002</v>
      </c>
      <c r="F25" s="26">
        <f t="shared" si="1"/>
        <v>901.86884391917454</v>
      </c>
      <c r="G25" s="27">
        <v>0.95558230829487467</v>
      </c>
      <c r="H25" s="27">
        <v>0.01</v>
      </c>
      <c r="I25" s="1"/>
      <c r="J25" s="4">
        <f t="shared" si="26"/>
        <v>0.23045836172891099</v>
      </c>
      <c r="K25" s="1">
        <f t="shared" si="23"/>
        <v>1.7382286312865989</v>
      </c>
      <c r="L25" s="1">
        <f t="shared" si="27"/>
        <v>0.6635195331193201</v>
      </c>
      <c r="M25" s="1">
        <f t="shared" si="28"/>
        <v>2.0753491334700516E-2</v>
      </c>
      <c r="N25" s="1">
        <f t="shared" si="2"/>
        <v>6.416304443046068E-4</v>
      </c>
      <c r="O25" s="1">
        <f t="shared" si="3"/>
        <v>0.17583158749519467</v>
      </c>
      <c r="P25" s="1">
        <f t="shared" si="4"/>
        <v>0.29326360010173685</v>
      </c>
      <c r="Q25" s="1">
        <f t="shared" si="5"/>
        <v>1.3131326771211145</v>
      </c>
      <c r="R25" s="1">
        <f t="shared" si="6"/>
        <v>0.95933691824543454</v>
      </c>
      <c r="S25" s="1">
        <f t="shared" si="7"/>
        <v>0.57669110530163137</v>
      </c>
      <c r="T25" s="1">
        <f t="shared" si="8"/>
        <v>1.006511970391833</v>
      </c>
      <c r="U25" s="1">
        <f t="shared" si="9"/>
        <v>3.5963969276848973</v>
      </c>
      <c r="V25" s="1">
        <f t="shared" si="10"/>
        <v>3.7328368383123003</v>
      </c>
      <c r="W25" s="1">
        <f t="shared" si="11"/>
        <v>-0.19807240965131578</v>
      </c>
      <c r="X25" s="1">
        <f t="shared" si="12"/>
        <v>-2.1534806252992005</v>
      </c>
      <c r="Y25" s="1">
        <f t="shared" si="13"/>
        <v>7.8738490829597219E-2</v>
      </c>
      <c r="Z25" s="1">
        <f t="shared" si="14"/>
        <v>0.33019257589508683</v>
      </c>
      <c r="AA25" s="1">
        <f t="shared" si="15"/>
        <v>-0.1633144901108983</v>
      </c>
      <c r="AB25" s="1">
        <f t="shared" si="16"/>
        <v>-1.0755417355504977</v>
      </c>
      <c r="AC25" s="1">
        <f t="shared" si="17"/>
        <v>2.1368774183405926E-2</v>
      </c>
      <c r="AD25" s="1">
        <f t="shared" si="18"/>
        <v>0.16861132604717491</v>
      </c>
      <c r="AE25" s="1">
        <f t="shared" si="19"/>
        <v>4.1859873941721151E-2</v>
      </c>
      <c r="AF25" s="1">
        <f t="shared" si="20"/>
        <v>0.18081606203426254</v>
      </c>
      <c r="AG25" s="1">
        <f t="shared" si="21"/>
        <v>0.77732406402401621</v>
      </c>
      <c r="AI25">
        <v>540</v>
      </c>
      <c r="AJ25">
        <v>4.1859796045</v>
      </c>
      <c r="AK25">
        <v>18.081644220959994</v>
      </c>
      <c r="AL25">
        <f t="shared" si="24"/>
        <v>4.1859796045000001E-2</v>
      </c>
      <c r="AM25">
        <f t="shared" si="24"/>
        <v>0.18081644220959994</v>
      </c>
      <c r="AO25">
        <f t="shared" si="25"/>
        <v>1.506011863373031E-13</v>
      </c>
    </row>
    <row r="26" spans="1:41" x14ac:dyDescent="0.45">
      <c r="A26" s="20">
        <v>530</v>
      </c>
      <c r="B26" s="20">
        <v>128.06892153479416</v>
      </c>
      <c r="C26" s="20">
        <v>802.35791086262043</v>
      </c>
      <c r="D26" s="25">
        <f t="shared" si="22"/>
        <v>1.3369996379067386</v>
      </c>
      <c r="E26" s="26">
        <f t="shared" si="0"/>
        <v>142.54070966822593</v>
      </c>
      <c r="F26" s="26">
        <f t="shared" si="1"/>
        <v>893.02435479009671</v>
      </c>
      <c r="G26" s="27">
        <v>0.95216467898656221</v>
      </c>
      <c r="H26" s="27">
        <v>0.01</v>
      </c>
      <c r="I26" s="1"/>
      <c r="J26" s="4">
        <f t="shared" si="26"/>
        <v>0.23058609314947451</v>
      </c>
      <c r="K26" s="1">
        <f t="shared" si="23"/>
        <v>1.8525881635242838</v>
      </c>
      <c r="L26" s="1">
        <f t="shared" si="27"/>
        <v>0.66376255687127572</v>
      </c>
      <c r="M26" s="1">
        <f t="shared" si="28"/>
        <v>2.0794169430399873E-2</v>
      </c>
      <c r="N26" s="1">
        <f t="shared" si="2"/>
        <v>5.1145089738882708E-4</v>
      </c>
      <c r="O26" s="1">
        <f t="shared" si="3"/>
        <v>0.15683073699475736</v>
      </c>
      <c r="P26" s="1">
        <f t="shared" si="4"/>
        <v>0.29346187560389242</v>
      </c>
      <c r="Q26" s="1">
        <f t="shared" si="5"/>
        <v>1.3127493805647317</v>
      </c>
      <c r="R26" s="1">
        <f t="shared" si="6"/>
        <v>0.95925883972867321</v>
      </c>
      <c r="S26" s="1">
        <f t="shared" si="7"/>
        <v>0.57655993985858789</v>
      </c>
      <c r="T26" s="1">
        <f t="shared" si="8"/>
        <v>1.0064299409276232</v>
      </c>
      <c r="U26" s="1">
        <f t="shared" si="9"/>
        <v>4.1165872130688745</v>
      </c>
      <c r="V26" s="1">
        <f t="shared" si="10"/>
        <v>4.2363062073936719</v>
      </c>
      <c r="W26" s="1">
        <f t="shared" si="11"/>
        <v>-0.19789221929997691</v>
      </c>
      <c r="X26" s="1">
        <f t="shared" si="12"/>
        <v>-2.1531981930170652</v>
      </c>
      <c r="Y26" s="1">
        <f t="shared" si="13"/>
        <v>7.8739911794795461E-2</v>
      </c>
      <c r="Z26" s="1">
        <f t="shared" si="14"/>
        <v>0.33050671514581975</v>
      </c>
      <c r="AA26" s="1">
        <f t="shared" si="15"/>
        <v>-0.14353196229347687</v>
      </c>
      <c r="AB26" s="1">
        <f t="shared" si="16"/>
        <v>-1.0749457077245048</v>
      </c>
      <c r="AC26" s="1">
        <f t="shared" si="17"/>
        <v>2.1284576300211265E-2</v>
      </c>
      <c r="AD26" s="1">
        <f t="shared" si="18"/>
        <v>0.15037781967433309</v>
      </c>
      <c r="AE26" s="1">
        <f t="shared" si="19"/>
        <v>4.187879340179286E-2</v>
      </c>
      <c r="AF26" s="1">
        <f t="shared" si="20"/>
        <v>0.16188567831689152</v>
      </c>
      <c r="AG26" s="1">
        <f t="shared" si="21"/>
        <v>0.79623552828131561</v>
      </c>
      <c r="AI26">
        <v>530</v>
      </c>
      <c r="AJ26">
        <v>4.1877853869999999</v>
      </c>
      <c r="AK26">
        <v>16.188629519620214</v>
      </c>
      <c r="AL26">
        <f t="shared" si="24"/>
        <v>4.1877853870000002E-2</v>
      </c>
      <c r="AM26">
        <f t="shared" si="24"/>
        <v>0.16188629519620215</v>
      </c>
      <c r="AO26">
        <f t="shared" si="25"/>
        <v>1.2632600736784954E-12</v>
      </c>
    </row>
    <row r="27" spans="1:41" x14ac:dyDescent="0.45">
      <c r="A27" s="20">
        <v>520</v>
      </c>
      <c r="B27" s="20">
        <v>160.35385520371736</v>
      </c>
      <c r="C27" s="20">
        <v>1043.2365582468042</v>
      </c>
      <c r="D27" s="25">
        <f t="shared" si="22"/>
        <v>1.3374092279682084</v>
      </c>
      <c r="E27" s="26">
        <f t="shared" si="0"/>
        <v>178.47384084173746</v>
      </c>
      <c r="F27" s="26">
        <f t="shared" si="1"/>
        <v>1161.1222893286933</v>
      </c>
      <c r="G27" s="27">
        <v>0.95646372540152758</v>
      </c>
      <c r="H27" s="27">
        <v>0.01</v>
      </c>
      <c r="I27" s="1"/>
      <c r="J27" s="4">
        <f t="shared" si="26"/>
        <v>0.22072257378847321</v>
      </c>
      <c r="K27" s="1">
        <f t="shared" si="23"/>
        <v>2.2902477967235839</v>
      </c>
      <c r="L27" s="1">
        <f t="shared" si="27"/>
        <v>0.66402058012916121</v>
      </c>
      <c r="M27" s="1">
        <f t="shared" si="28"/>
        <v>2.0837441987156344E-2</v>
      </c>
      <c r="N27" s="1">
        <f t="shared" si="2"/>
        <v>2.1357993161274648E-4</v>
      </c>
      <c r="O27" s="1">
        <f t="shared" si="3"/>
        <v>0.10124137146521352</v>
      </c>
      <c r="P27" s="1">
        <f t="shared" si="4"/>
        <v>0.27733928193552781</v>
      </c>
      <c r="Q27" s="1">
        <f t="shared" si="5"/>
        <v>1.3190580571184363</v>
      </c>
      <c r="R27" s="1">
        <f t="shared" si="6"/>
        <v>0.95917578817133842</v>
      </c>
      <c r="S27" s="1">
        <f t="shared" si="7"/>
        <v>0.5764206282213693</v>
      </c>
      <c r="T27" s="1">
        <f t="shared" si="8"/>
        <v>1.0037777263937973</v>
      </c>
      <c r="U27" s="1">
        <f t="shared" si="9"/>
        <v>6.903324225502308</v>
      </c>
      <c r="V27" s="1">
        <f t="shared" si="10"/>
        <v>6.9753770767182939</v>
      </c>
      <c r="W27" s="1">
        <f t="shared" si="11"/>
        <v>-0.19770096123142095</v>
      </c>
      <c r="X27" s="1">
        <f t="shared" si="12"/>
        <v>-2.1528739002678372</v>
      </c>
      <c r="Y27" s="1">
        <f t="shared" si="13"/>
        <v>7.4361983908807008E-2</v>
      </c>
      <c r="Z27" s="1">
        <f t="shared" si="14"/>
        <v>0.30742923373915182</v>
      </c>
      <c r="AA27" s="1">
        <f t="shared" si="15"/>
        <v>-8.7256972120383802E-2</v>
      </c>
      <c r="AB27" s="1">
        <f t="shared" si="16"/>
        <v>-1.0751154162088472</v>
      </c>
      <c r="AC27" s="1">
        <f t="shared" si="17"/>
        <v>2.1042214647422591E-2</v>
      </c>
      <c r="AD27" s="1">
        <f t="shared" si="18"/>
        <v>9.7066539947790409E-2</v>
      </c>
      <c r="AE27" s="1">
        <f t="shared" si="19"/>
        <v>4.0752014605492784E-2</v>
      </c>
      <c r="AF27" s="1">
        <f t="shared" si="20"/>
        <v>0.10548285315732225</v>
      </c>
      <c r="AG27" s="1">
        <f t="shared" si="21"/>
        <v>0.85376513223718487</v>
      </c>
      <c r="AI27">
        <v>520</v>
      </c>
      <c r="AJ27">
        <v>4.0751736164999999</v>
      </c>
      <c r="AK27">
        <v>10.548207030307863</v>
      </c>
      <c r="AL27">
        <f t="shared" si="24"/>
        <v>4.0751736164999997E-2</v>
      </c>
      <c r="AM27">
        <f t="shared" si="24"/>
        <v>0.10548207030307863</v>
      </c>
      <c r="AO27">
        <f t="shared" si="25"/>
        <v>6.9038987478541244E-13</v>
      </c>
    </row>
    <row r="28" spans="1:41" x14ac:dyDescent="0.45">
      <c r="A28" s="20">
        <v>510</v>
      </c>
      <c r="B28" s="20">
        <v>236.88349588024357</v>
      </c>
      <c r="C28" s="20">
        <v>1394.0166397290157</v>
      </c>
      <c r="D28" s="25">
        <f t="shared" si="22"/>
        <v>1.3378452316656964</v>
      </c>
      <c r="E28" s="26">
        <f t="shared" si="0"/>
        <v>263.65133091471114</v>
      </c>
      <c r="F28" s="26">
        <f t="shared" si="1"/>
        <v>1551.5405200183948</v>
      </c>
      <c r="G28" s="27">
        <v>0.95547209898702556</v>
      </c>
      <c r="H28" s="27">
        <v>0.01</v>
      </c>
      <c r="I28" s="1"/>
      <c r="J28" s="4">
        <f t="shared" si="26"/>
        <v>0.20763124935117849</v>
      </c>
      <c r="K28" s="1">
        <f t="shared" si="23"/>
        <v>3.3273817360770908</v>
      </c>
      <c r="L28" s="1">
        <f t="shared" si="27"/>
        <v>0.66429487245874363</v>
      </c>
      <c r="M28" s="1">
        <f t="shared" si="28"/>
        <v>2.0883537838246743E-2</v>
      </c>
      <c r="N28" s="1">
        <f t="shared" si="2"/>
        <v>2.6895338783980638E-5</v>
      </c>
      <c r="O28" s="1">
        <f t="shared" si="3"/>
        <v>3.5886943656831469E-2</v>
      </c>
      <c r="P28" s="1">
        <f t="shared" si="4"/>
        <v>0.25656651441303557</v>
      </c>
      <c r="Q28" s="1">
        <f t="shared" si="5"/>
        <v>1.3273438123824801</v>
      </c>
      <c r="R28" s="1">
        <f t="shared" si="6"/>
        <v>0.95908732570520572</v>
      </c>
      <c r="S28" s="1">
        <f t="shared" si="7"/>
        <v>0.57627247525451997</v>
      </c>
      <c r="T28" s="1">
        <f t="shared" si="8"/>
        <v>1.0003826650584398</v>
      </c>
      <c r="U28" s="1">
        <f t="shared" si="9"/>
        <v>23.100973429367411</v>
      </c>
      <c r="V28" s="1">
        <f t="shared" si="10"/>
        <v>23.122607408861551</v>
      </c>
      <c r="W28" s="1">
        <f t="shared" si="11"/>
        <v>-0.19749770443152243</v>
      </c>
      <c r="X28" s="1">
        <f t="shared" si="12"/>
        <v>-2.1525490532571641</v>
      </c>
      <c r="Y28" s="1">
        <f t="shared" si="13"/>
        <v>6.8741084596446136E-2</v>
      </c>
      <c r="Z28" s="1">
        <f t="shared" si="14"/>
        <v>0.2787376753251159</v>
      </c>
      <c r="AA28" s="1">
        <f t="shared" si="15"/>
        <v>-2.6818309849197943E-2</v>
      </c>
      <c r="AB28" s="1">
        <f t="shared" si="16"/>
        <v>-1.0761451804182536</v>
      </c>
      <c r="AC28" s="1">
        <f t="shared" si="17"/>
        <v>2.0909321581515386E-2</v>
      </c>
      <c r="AD28" s="1">
        <f t="shared" si="18"/>
        <v>3.4403721379970047E-2</v>
      </c>
      <c r="AE28" s="1">
        <f t="shared" si="19"/>
        <v>3.9294157314606226E-2</v>
      </c>
      <c r="AF28" s="1">
        <f t="shared" si="20"/>
        <v>3.8127297215344233E-2</v>
      </c>
      <c r="AG28" s="1">
        <f t="shared" si="21"/>
        <v>0.92257854547004958</v>
      </c>
      <c r="AI28">
        <v>510</v>
      </c>
      <c r="AJ28">
        <v>3.9294158220000002</v>
      </c>
      <c r="AK28">
        <v>3.8127285434781975</v>
      </c>
      <c r="AL28">
        <f t="shared" si="24"/>
        <v>3.929415822E-2</v>
      </c>
      <c r="AM28">
        <f t="shared" si="24"/>
        <v>3.8127285434781971E-2</v>
      </c>
      <c r="AO28">
        <f t="shared" si="25"/>
        <v>1.3960138509008167E-16</v>
      </c>
    </row>
    <row r="29" spans="1:41" x14ac:dyDescent="0.45">
      <c r="A29" s="20">
        <v>500</v>
      </c>
      <c r="B29" s="20">
        <v>340.41907129356701</v>
      </c>
      <c r="C29" s="20">
        <v>1028.5134498977557</v>
      </c>
      <c r="D29" s="25">
        <f t="shared" si="22"/>
        <v>1.3383099999999999</v>
      </c>
      <c r="E29" s="26">
        <f t="shared" si="0"/>
        <v>378.88642634974013</v>
      </c>
      <c r="F29" s="26">
        <f t="shared" si="1"/>
        <v>1144.7354697362023</v>
      </c>
      <c r="G29" s="27">
        <v>0.91684031292730628</v>
      </c>
      <c r="H29" s="27">
        <v>0.01</v>
      </c>
      <c r="I29" s="1"/>
      <c r="J29" s="4">
        <f t="shared" si="26"/>
        <v>0.2008002608611314</v>
      </c>
      <c r="K29" s="1">
        <f t="shared" si="23"/>
        <v>4.7408226979401578</v>
      </c>
      <c r="L29" s="1">
        <f t="shared" si="27"/>
        <v>0.6645868411685113</v>
      </c>
      <c r="M29" s="1">
        <f t="shared" si="28"/>
        <v>2.0932711907206136E-2</v>
      </c>
      <c r="N29" s="1">
        <f t="shared" si="2"/>
        <v>1.5958762868301118E-6</v>
      </c>
      <c r="O29" s="1">
        <f t="shared" si="3"/>
        <v>8.7314598757431694E-3</v>
      </c>
      <c r="P29" s="1">
        <f t="shared" si="4"/>
        <v>0.24599228927300121</v>
      </c>
      <c r="Q29" s="1">
        <f t="shared" si="5"/>
        <v>1.3313994969339107</v>
      </c>
      <c r="R29" s="1">
        <f t="shared" si="6"/>
        <v>0.95899296464288664</v>
      </c>
      <c r="S29" s="1">
        <f t="shared" si="7"/>
        <v>0.57611470962349443</v>
      </c>
      <c r="T29" s="1">
        <f t="shared" si="8"/>
        <v>0.99858437287638535</v>
      </c>
      <c r="U29" s="1">
        <f t="shared" si="9"/>
        <v>118.75877386217968</v>
      </c>
      <c r="V29" s="1">
        <f t="shared" si="10"/>
        <v>118.7629840027958</v>
      </c>
      <c r="W29" s="1">
        <f t="shared" si="11"/>
        <v>-0.19728141763829965</v>
      </c>
      <c r="X29" s="1">
        <f t="shared" si="12"/>
        <v>-2.1522296621863091</v>
      </c>
      <c r="Y29" s="1">
        <f t="shared" si="13"/>
        <v>6.5855715638987344E-2</v>
      </c>
      <c r="Z29" s="1">
        <f t="shared" si="14"/>
        <v>0.26457573859702044</v>
      </c>
      <c r="AA29" s="1">
        <f t="shared" si="15"/>
        <v>-5.39890266440049E-3</v>
      </c>
      <c r="AB29" s="1">
        <f t="shared" si="16"/>
        <v>-1.0768807040475554</v>
      </c>
      <c r="AC29" s="1">
        <f t="shared" si="17"/>
        <v>2.0934241670785527E-2</v>
      </c>
      <c r="AD29" s="1">
        <f t="shared" si="18"/>
        <v>8.3697398244869953E-3</v>
      </c>
      <c r="AE29" s="1">
        <f t="shared" si="19"/>
        <v>3.8586337406821498E-2</v>
      </c>
      <c r="AF29" s="1">
        <f t="shared" si="20"/>
        <v>9.490284690898498E-3</v>
      </c>
      <c r="AG29" s="1">
        <f t="shared" si="21"/>
        <v>0.95192337790227999</v>
      </c>
      <c r="AI29">
        <v>500</v>
      </c>
      <c r="AJ29">
        <v>3.8586298230000002</v>
      </c>
      <c r="AK29">
        <v>0.94902303001411414</v>
      </c>
      <c r="AL29">
        <f t="shared" si="24"/>
        <v>3.8586298230000003E-2</v>
      </c>
      <c r="AM29">
        <f t="shared" si="24"/>
        <v>9.4902303001411416E-3</v>
      </c>
      <c r="AO29">
        <f t="shared" si="25"/>
        <v>4.4931778282678758E-15</v>
      </c>
    </row>
    <row r="30" spans="1:41" x14ac:dyDescent="0.45">
      <c r="A30" s="20">
        <v>490</v>
      </c>
      <c r="B30" s="20">
        <v>416.89788649211499</v>
      </c>
      <c r="C30" s="20">
        <v>954.34808280333687</v>
      </c>
      <c r="D30" s="25">
        <f t="shared" si="22"/>
        <v>1.3388061539522351</v>
      </c>
      <c r="E30" s="26">
        <f t="shared" si="0"/>
        <v>464.00734766572407</v>
      </c>
      <c r="F30" s="26">
        <f t="shared" si="1"/>
        <v>1062.1894161601142</v>
      </c>
      <c r="G30" s="27">
        <v>0.89176033799336207</v>
      </c>
      <c r="H30" s="27">
        <v>0.01</v>
      </c>
      <c r="I30" s="1"/>
      <c r="J30" s="4">
        <f t="shared" si="26"/>
        <v>0.1985756794025329</v>
      </c>
      <c r="K30" s="1">
        <f t="shared" si="23"/>
        <v>5.7897837105792291</v>
      </c>
      <c r="L30" s="1">
        <f t="shared" si="27"/>
        <v>0.66489804964512667</v>
      </c>
      <c r="M30" s="1">
        <f t="shared" si="28"/>
        <v>2.0985248889339989E-2</v>
      </c>
      <c r="N30" s="1">
        <f t="shared" si="2"/>
        <v>1.9632332036928244E-7</v>
      </c>
      <c r="O30" s="1">
        <f t="shared" si="3"/>
        <v>3.0586436571500369E-3</v>
      </c>
      <c r="P30" s="1">
        <f t="shared" si="4"/>
        <v>0.24257876277439469</v>
      </c>
      <c r="Q30" s="1">
        <f t="shared" si="5"/>
        <v>1.3324281429559075</v>
      </c>
      <c r="R30" s="1">
        <f t="shared" si="6"/>
        <v>0.9588921604652596</v>
      </c>
      <c r="S30" s="1">
        <f t="shared" si="7"/>
        <v>0.57594647352109496</v>
      </c>
      <c r="T30" s="1">
        <f t="shared" si="8"/>
        <v>0.99790734813795923</v>
      </c>
      <c r="U30" s="1">
        <f t="shared" si="9"/>
        <v>399.43373335308485</v>
      </c>
      <c r="V30" s="1">
        <f t="shared" si="10"/>
        <v>399.43498512321543</v>
      </c>
      <c r="W30" s="1">
        <f t="shared" si="11"/>
        <v>-0.19705095611908557</v>
      </c>
      <c r="X30" s="1">
        <f t="shared" si="12"/>
        <v>-2.1518929768623174</v>
      </c>
      <c r="Y30" s="1">
        <f t="shared" si="13"/>
        <v>6.4886918386417539E-2</v>
      </c>
      <c r="Z30" s="1">
        <f t="shared" si="14"/>
        <v>0.26007772807374291</v>
      </c>
      <c r="AA30" s="1">
        <f t="shared" si="15"/>
        <v>-1.6513305425065261E-3</v>
      </c>
      <c r="AB30" s="1">
        <f t="shared" si="16"/>
        <v>-1.0770738381067866</v>
      </c>
      <c r="AC30" s="1">
        <f t="shared" si="17"/>
        <v>2.0985437059330647E-2</v>
      </c>
      <c r="AD30" s="1">
        <f t="shared" si="18"/>
        <v>2.931617839955727E-3</v>
      </c>
      <c r="AE30" s="1">
        <f t="shared" si="19"/>
        <v>3.8387264614723055E-2</v>
      </c>
      <c r="AF30" s="1">
        <f t="shared" si="20"/>
        <v>3.371734419001416E-3</v>
      </c>
      <c r="AG30" s="1">
        <f t="shared" si="21"/>
        <v>0.95824100096627551</v>
      </c>
      <c r="AI30">
        <v>490</v>
      </c>
      <c r="AJ30">
        <v>3.8387206790000001</v>
      </c>
      <c r="AK30">
        <v>0.33718530408100295</v>
      </c>
      <c r="AL30">
        <f t="shared" si="24"/>
        <v>3.8387206790000003E-2</v>
      </c>
      <c r="AM30">
        <f t="shared" si="24"/>
        <v>3.3718530408100296E-3</v>
      </c>
      <c r="AO30">
        <f t="shared" si="25"/>
        <v>1.7414832074747959E-14</v>
      </c>
    </row>
    <row r="31" spans="1:41" x14ac:dyDescent="0.45">
      <c r="A31" s="20">
        <v>480</v>
      </c>
      <c r="B31" s="20">
        <v>437.40899382152048</v>
      </c>
      <c r="C31" s="20">
        <v>1031.5538925447645</v>
      </c>
      <c r="D31" s="25">
        <f t="shared" si="22"/>
        <v>1.3393366227816359</v>
      </c>
      <c r="E31" s="26">
        <f t="shared" si="0"/>
        <v>486.83621012335237</v>
      </c>
      <c r="F31" s="26">
        <f t="shared" si="1"/>
        <v>1148.119482402323</v>
      </c>
      <c r="G31" s="27">
        <v>0.89527276723356242</v>
      </c>
      <c r="H31" s="27">
        <v>0.01</v>
      </c>
      <c r="I31" s="1"/>
      <c r="J31" s="4">
        <f t="shared" si="26"/>
        <v>0.19806327081960642</v>
      </c>
      <c r="K31" s="1">
        <f t="shared" si="23"/>
        <v>6.0707558640058235</v>
      </c>
      <c r="L31" s="1">
        <f t="shared" si="27"/>
        <v>0.66523023859179553</v>
      </c>
      <c r="M31" s="1">
        <f t="shared" si="28"/>
        <v>2.1041467556900211E-2</v>
      </c>
      <c r="N31" s="1">
        <f t="shared" si="2"/>
        <v>1.1222367367947039E-7</v>
      </c>
      <c r="O31" s="1">
        <f t="shared" si="3"/>
        <v>2.3094269380164495E-3</v>
      </c>
      <c r="P31" s="1">
        <f t="shared" si="4"/>
        <v>0.24178432329501348</v>
      </c>
      <c r="Q31" s="1">
        <f t="shared" si="5"/>
        <v>1.3323261962112101</v>
      </c>
      <c r="R31" s="1">
        <f t="shared" si="6"/>
        <v>0.95878430362432354</v>
      </c>
      <c r="S31" s="1">
        <f t="shared" si="7"/>
        <v>0.57576681074151104</v>
      </c>
      <c r="T31" s="1">
        <f t="shared" si="8"/>
        <v>0.99763422361692833</v>
      </c>
      <c r="U31" s="1">
        <f t="shared" si="9"/>
        <v>552.30978216672781</v>
      </c>
      <c r="V31" s="1">
        <f t="shared" si="10"/>
        <v>552.31068745503956</v>
      </c>
      <c r="W31" s="1">
        <f t="shared" si="11"/>
        <v>-0.19680504637703711</v>
      </c>
      <c r="X31" s="1">
        <f t="shared" si="12"/>
        <v>-2.1515336384886816</v>
      </c>
      <c r="Y31" s="1">
        <f t="shared" si="13"/>
        <v>6.4615925633671398E-2</v>
      </c>
      <c r="Z31" s="1">
        <f t="shared" si="14"/>
        <v>0.25905117139625555</v>
      </c>
      <c r="AA31" s="1">
        <f t="shared" si="15"/>
        <v>-1.2037097740931846E-3</v>
      </c>
      <c r="AB31" s="1">
        <f t="shared" si="16"/>
        <v>-1.0770410453976205</v>
      </c>
      <c r="AC31" s="1">
        <f t="shared" si="17"/>
        <v>2.1041575107558854E-2</v>
      </c>
      <c r="AD31" s="1">
        <f t="shared" si="18"/>
        <v>2.2132619626952922E-3</v>
      </c>
      <c r="AE31" s="1">
        <f t="shared" si="19"/>
        <v>3.8372805823037946E-2</v>
      </c>
      <c r="AF31" s="1">
        <f t="shared" si="20"/>
        <v>2.5539617883096103E-3</v>
      </c>
      <c r="AG31" s="1">
        <f t="shared" si="21"/>
        <v>0.9590732323886525</v>
      </c>
      <c r="AI31">
        <v>480</v>
      </c>
      <c r="AJ31">
        <v>3.8372722865000002</v>
      </c>
      <c r="AK31">
        <v>0.25540803639506715</v>
      </c>
      <c r="AL31">
        <f t="shared" si="24"/>
        <v>3.8372722865E-2</v>
      </c>
      <c r="AM31">
        <f t="shared" si="24"/>
        <v>2.5540803639506715E-3</v>
      </c>
      <c r="AO31">
        <f t="shared" si="25"/>
        <v>2.0942218712933954E-14</v>
      </c>
    </row>
    <row r="32" spans="1:41" x14ac:dyDescent="0.45">
      <c r="A32" s="20">
        <v>470</v>
      </c>
      <c r="B32" s="20">
        <v>445.25119997474508</v>
      </c>
      <c r="C32" s="20">
        <v>1000.0424423170945</v>
      </c>
      <c r="D32" s="25">
        <f t="shared" si="22"/>
        <v>1.3399046888331432</v>
      </c>
      <c r="E32" s="26">
        <f t="shared" si="0"/>
        <v>495.56458557189137</v>
      </c>
      <c r="F32" s="26">
        <f t="shared" si="1"/>
        <v>1113.0472382989265</v>
      </c>
      <c r="G32" s="27">
        <v>0.8902802981329595</v>
      </c>
      <c r="H32" s="27">
        <v>0.01</v>
      </c>
      <c r="I32" s="1"/>
      <c r="J32" s="4">
        <f t="shared" si="26"/>
        <v>0.19771025394736416</v>
      </c>
      <c r="K32" s="1">
        <f t="shared" si="23"/>
        <v>6.1768779672198244</v>
      </c>
      <c r="L32" s="1">
        <f t="shared" si="27"/>
        <v>0.66558535070354441</v>
      </c>
      <c r="M32" s="1">
        <f t="shared" si="28"/>
        <v>2.1101725811961649E-2</v>
      </c>
      <c r="N32" s="1">
        <f t="shared" si="2"/>
        <v>9.1022747945243336E-8</v>
      </c>
      <c r="O32" s="1">
        <f t="shared" si="3"/>
        <v>2.0769018991023615E-3</v>
      </c>
      <c r="P32" s="1">
        <f t="shared" si="4"/>
        <v>0.24123233246133519</v>
      </c>
      <c r="Q32" s="1">
        <f t="shared" si="5"/>
        <v>1.33209180599327</v>
      </c>
      <c r="R32" s="1">
        <f t="shared" si="6"/>
        <v>0.95866870992665898</v>
      </c>
      <c r="S32" s="1">
        <f t="shared" si="7"/>
        <v>0.57557465279201492</v>
      </c>
      <c r="T32" s="1">
        <f t="shared" si="8"/>
        <v>0.99738900747650638</v>
      </c>
      <c r="U32" s="1">
        <f t="shared" si="9"/>
        <v>623.89060862792496</v>
      </c>
      <c r="V32" s="1">
        <f t="shared" si="10"/>
        <v>623.89141004995633</v>
      </c>
      <c r="W32" s="1">
        <f t="shared" si="11"/>
        <v>-0.19654226841105574</v>
      </c>
      <c r="X32" s="1">
        <f t="shared" si="12"/>
        <v>-2.1511493193420548</v>
      </c>
      <c r="Y32" s="1">
        <f t="shared" si="13"/>
        <v>6.4405989845452968E-2</v>
      </c>
      <c r="Z32" s="1">
        <f t="shared" si="14"/>
        <v>0.2583463059963374</v>
      </c>
      <c r="AA32" s="1">
        <f t="shared" si="15"/>
        <v>-1.0686105958547833E-3</v>
      </c>
      <c r="AB32" s="1">
        <f t="shared" si="16"/>
        <v>-1.0769808187918108</v>
      </c>
      <c r="AC32" s="1">
        <f t="shared" si="17"/>
        <v>2.110181303376649E-2</v>
      </c>
      <c r="AD32" s="1">
        <f t="shared" si="18"/>
        <v>1.9901742828584857E-3</v>
      </c>
      <c r="AE32" s="1">
        <f t="shared" si="19"/>
        <v>3.8378154593759803E-2</v>
      </c>
      <c r="AF32" s="1">
        <f t="shared" si="20"/>
        <v>2.2988601488890467E-3</v>
      </c>
      <c r="AG32" s="1">
        <f t="shared" si="21"/>
        <v>0.95932298525735116</v>
      </c>
      <c r="AI32">
        <v>470</v>
      </c>
      <c r="AJ32">
        <v>3.837815881</v>
      </c>
      <c r="AK32">
        <v>0.2298862866738281</v>
      </c>
      <c r="AL32">
        <f t="shared" si="24"/>
        <v>3.837815881E-2</v>
      </c>
      <c r="AM32">
        <f t="shared" si="24"/>
        <v>2.298862866738281E-3</v>
      </c>
      <c r="AO32">
        <f t="shared" si="25"/>
        <v>2.5163385861293725E-17</v>
      </c>
    </row>
    <row r="33" spans="1:41" x14ac:dyDescent="0.45">
      <c r="A33" s="20">
        <v>460</v>
      </c>
      <c r="B33" s="20">
        <v>444.31974152516568</v>
      </c>
      <c r="C33" s="20">
        <v>998.18870958857246</v>
      </c>
      <c r="D33" s="25">
        <f t="shared" si="22"/>
        <v>1.3405140401513718</v>
      </c>
      <c r="E33" s="26">
        <f t="shared" si="0"/>
        <v>494.52787231750949</v>
      </c>
      <c r="F33" s="26">
        <f t="shared" si="1"/>
        <v>1110.9840337720814</v>
      </c>
      <c r="G33" s="27">
        <v>0.89048261287205921</v>
      </c>
      <c r="H33" s="27">
        <v>0.01</v>
      </c>
      <c r="I33" s="1"/>
      <c r="J33" s="4">
        <f t="shared" si="26"/>
        <v>0.19745550178776503</v>
      </c>
      <c r="K33" s="1">
        <f t="shared" si="23"/>
        <v>6.1619994083708773</v>
      </c>
      <c r="L33" s="1">
        <f t="shared" si="27"/>
        <v>0.665965559425436</v>
      </c>
      <c r="M33" s="1">
        <f t="shared" si="28"/>
        <v>2.1166426639508261E-2</v>
      </c>
      <c r="N33" s="1">
        <f t="shared" si="2"/>
        <v>9.4059543058204193E-8</v>
      </c>
      <c r="O33" s="1">
        <f t="shared" si="3"/>
        <v>2.1080342340549377E-3</v>
      </c>
      <c r="P33" s="1">
        <f t="shared" si="4"/>
        <v>0.24082910693419124</v>
      </c>
      <c r="Q33" s="1">
        <f t="shared" si="5"/>
        <v>1.3317617407379563</v>
      </c>
      <c r="R33" s="1">
        <f t="shared" si="6"/>
        <v>0.95854460920897389</v>
      </c>
      <c r="S33" s="1">
        <f t="shared" si="7"/>
        <v>0.57536880266574064</v>
      </c>
      <c r="T33" s="1">
        <f t="shared" si="8"/>
        <v>0.99715584360800558</v>
      </c>
      <c r="U33" s="1">
        <f t="shared" si="9"/>
        <v>612.72828941153205</v>
      </c>
      <c r="V33" s="1">
        <f t="shared" si="10"/>
        <v>612.72910543337355</v>
      </c>
      <c r="W33" s="1">
        <f t="shared" si="11"/>
        <v>-0.19626103507556175</v>
      </c>
      <c r="X33" s="1">
        <f t="shared" si="12"/>
        <v>-2.1507376195097914</v>
      </c>
      <c r="Y33" s="1">
        <f t="shared" si="13"/>
        <v>6.4231575480216088E-2</v>
      </c>
      <c r="Z33" s="1">
        <f t="shared" si="14"/>
        <v>0.25783911846375052</v>
      </c>
      <c r="AA33" s="1">
        <f t="shared" si="15"/>
        <v>-1.0871826712719943E-3</v>
      </c>
      <c r="AB33" s="1">
        <f t="shared" si="16"/>
        <v>-1.076900416422278</v>
      </c>
      <c r="AC33" s="1">
        <f t="shared" si="17"/>
        <v>2.1166516759382994E-2</v>
      </c>
      <c r="AD33" s="1">
        <f t="shared" si="18"/>
        <v>2.0197395706120875E-3</v>
      </c>
      <c r="AE33" s="1">
        <f t="shared" si="19"/>
        <v>3.8397093079199821E-2</v>
      </c>
      <c r="AF33" s="1">
        <f t="shared" si="20"/>
        <v>2.3318720260085933E-3</v>
      </c>
      <c r="AG33" s="1">
        <f t="shared" si="21"/>
        <v>0.9592710348947916</v>
      </c>
      <c r="AI33">
        <v>460</v>
      </c>
      <c r="AJ33">
        <v>3.8397096394999997</v>
      </c>
      <c r="AK33">
        <v>0.23318741871120466</v>
      </c>
      <c r="AL33">
        <f t="shared" si="24"/>
        <v>3.8397096394999997E-2</v>
      </c>
      <c r="AM33">
        <f t="shared" si="24"/>
        <v>2.3318741871120466E-3</v>
      </c>
      <c r="AO33">
        <f t="shared" si="25"/>
        <v>1.5664898943700676E-17</v>
      </c>
    </row>
    <row r="34" spans="1:41" x14ac:dyDescent="0.45">
      <c r="A34" s="20">
        <v>450</v>
      </c>
      <c r="B34" s="20">
        <v>477.33328626807685</v>
      </c>
      <c r="C34" s="20">
        <v>986.13017678632502</v>
      </c>
      <c r="D34" s="25">
        <f t="shared" si="22"/>
        <v>1.3411688324950464</v>
      </c>
      <c r="E34" s="26">
        <f t="shared" si="0"/>
        <v>531.27194761636963</v>
      </c>
      <c r="F34" s="26">
        <f t="shared" si="1"/>
        <v>1097.5628867631799</v>
      </c>
      <c r="G34" s="27">
        <v>0.88069993261071244</v>
      </c>
      <c r="H34" s="27">
        <v>0.01</v>
      </c>
      <c r="I34" s="1"/>
      <c r="J34" s="4">
        <f t="shared" si="26"/>
        <v>0.19773043966708936</v>
      </c>
      <c r="K34" s="1">
        <f t="shared" si="23"/>
        <v>6.6221127397119801</v>
      </c>
      <c r="L34" s="1">
        <f t="shared" si="27"/>
        <v>0.66637330257818927</v>
      </c>
      <c r="M34" s="1">
        <f t="shared" si="28"/>
        <v>2.1236025149157834E-2</v>
      </c>
      <c r="N34" s="1">
        <f t="shared" si="2"/>
        <v>3.7599250531752857E-8</v>
      </c>
      <c r="O34" s="1">
        <f t="shared" si="3"/>
        <v>1.3306167270038978E-3</v>
      </c>
      <c r="P34" s="1">
        <f t="shared" si="4"/>
        <v>0.24122993168503595</v>
      </c>
      <c r="Q34" s="1">
        <f t="shared" si="5"/>
        <v>1.3310582491580607</v>
      </c>
      <c r="R34" s="1">
        <f t="shared" si="6"/>
        <v>0.95841113194952909</v>
      </c>
      <c r="S34" s="1">
        <f t="shared" si="7"/>
        <v>0.57514791581615532</v>
      </c>
      <c r="T34" s="1">
        <f t="shared" si="8"/>
        <v>0.99703640338414845</v>
      </c>
      <c r="U34" s="1">
        <f t="shared" si="9"/>
        <v>1039.9035405134912</v>
      </c>
      <c r="V34" s="1">
        <f t="shared" si="10"/>
        <v>1039.9040213272062</v>
      </c>
      <c r="W34" s="1">
        <f t="shared" si="11"/>
        <v>-0.19595956799098363</v>
      </c>
      <c r="X34" s="1">
        <f t="shared" si="12"/>
        <v>-2.1502958372833212</v>
      </c>
      <c r="Y34" s="1">
        <f t="shared" si="13"/>
        <v>6.4266721150651865E-2</v>
      </c>
      <c r="Z34" s="1">
        <f t="shared" si="14"/>
        <v>0.25839183754359307</v>
      </c>
      <c r="AA34" s="1">
        <f t="shared" si="15"/>
        <v>-6.4904830927267133E-4</v>
      </c>
      <c r="AB34" s="1">
        <f t="shared" si="16"/>
        <v>-1.0767434984835962</v>
      </c>
      <c r="AC34" s="1">
        <f t="shared" si="17"/>
        <v>2.1236061168447222E-2</v>
      </c>
      <c r="AD34" s="1">
        <f t="shared" si="18"/>
        <v>1.2747027740455208E-3</v>
      </c>
      <c r="AE34" s="1">
        <f t="shared" si="19"/>
        <v>3.8474992345083669E-2</v>
      </c>
      <c r="AF34" s="1">
        <f t="shared" si="20"/>
        <v>1.4804605161957999E-3</v>
      </c>
      <c r="AG34" s="1">
        <f t="shared" si="21"/>
        <v>0.96004454713872056</v>
      </c>
      <c r="AI34">
        <v>450</v>
      </c>
      <c r="AJ34">
        <v>3.8474884029999998</v>
      </c>
      <c r="AK34">
        <v>0.14804892366904759</v>
      </c>
      <c r="AL34">
        <f t="shared" si="24"/>
        <v>3.8474884029999996E-2</v>
      </c>
      <c r="AM34">
        <f t="shared" si="24"/>
        <v>1.480489236690476E-3</v>
      </c>
      <c r="AO34">
        <f t="shared" si="25"/>
        <v>1.2557024165548128E-14</v>
      </c>
    </row>
    <row r="35" spans="1:41" x14ac:dyDescent="0.45">
      <c r="A35" s="20">
        <v>440</v>
      </c>
      <c r="B35" s="20">
        <v>533.70179198721587</v>
      </c>
      <c r="C35" s="20">
        <v>1166.8622584734642</v>
      </c>
      <c r="D35" s="25">
        <f t="shared" si="22"/>
        <v>1.3418737627211257</v>
      </c>
      <c r="E35" s="26">
        <f t="shared" si="0"/>
        <v>594.01009448177138</v>
      </c>
      <c r="F35" s="26">
        <f t="shared" si="1"/>
        <v>1298.7176936809658</v>
      </c>
      <c r="G35" s="27">
        <v>0.8868982916991256</v>
      </c>
      <c r="H35" s="27">
        <v>0.01</v>
      </c>
      <c r="I35" s="1"/>
      <c r="J35" s="4">
        <f t="shared" si="26"/>
        <v>0.19825580803286008</v>
      </c>
      <c r="K35" s="1">
        <f t="shared" si="23"/>
        <v>7.4089728423766035</v>
      </c>
      <c r="L35" s="1">
        <f t="shared" si="27"/>
        <v>0.66681132180740998</v>
      </c>
      <c r="M35" s="1">
        <f t="shared" si="28"/>
        <v>2.1311036939514316E-2</v>
      </c>
      <c r="N35" s="1">
        <f t="shared" si="2"/>
        <v>7.8208244539910311E-9</v>
      </c>
      <c r="O35" s="1">
        <f t="shared" si="3"/>
        <v>6.0579261958024645E-4</v>
      </c>
      <c r="P35" s="1">
        <f t="shared" si="4"/>
        <v>0.24201082235553023</v>
      </c>
      <c r="Q35" s="1">
        <f t="shared" si="5"/>
        <v>1.3301569650860501</v>
      </c>
      <c r="R35" s="1">
        <f t="shared" si="6"/>
        <v>0.95826729337347505</v>
      </c>
      <c r="S35" s="1">
        <f t="shared" si="7"/>
        <v>0.57491047777043902</v>
      </c>
      <c r="T35" s="1">
        <f t="shared" si="8"/>
        <v>0.99696238526998116</v>
      </c>
      <c r="U35" s="1">
        <f t="shared" si="9"/>
        <v>2570.360077912876</v>
      </c>
      <c r="V35" s="1">
        <f t="shared" si="10"/>
        <v>2570.3602724381431</v>
      </c>
      <c r="W35" s="1">
        <f t="shared" si="11"/>
        <v>-0.19563586933775165</v>
      </c>
      <c r="X35" s="1">
        <f t="shared" si="12"/>
        <v>-2.1498209567126016</v>
      </c>
      <c r="Y35" s="1">
        <f t="shared" si="13"/>
        <v>6.4397370518716607E-2</v>
      </c>
      <c r="Z35" s="1">
        <f t="shared" si="14"/>
        <v>0.25944814129961619</v>
      </c>
      <c r="AA35" s="1">
        <f t="shared" si="15"/>
        <v>-2.6908137524756653E-4</v>
      </c>
      <c r="AB35" s="1">
        <f t="shared" si="16"/>
        <v>-1.0765455552809871</v>
      </c>
      <c r="AC35" s="1">
        <f t="shared" si="17"/>
        <v>2.1311044430550923E-2</v>
      </c>
      <c r="AD35" s="1">
        <f t="shared" si="18"/>
        <v>5.8024760884491902E-4</v>
      </c>
      <c r="AE35" s="1">
        <f t="shared" si="19"/>
        <v>3.8582949202503838E-2</v>
      </c>
      <c r="AF35" s="1">
        <f t="shared" si="20"/>
        <v>6.802371874243641E-4</v>
      </c>
      <c r="AG35" s="1">
        <f t="shared" si="21"/>
        <v>0.96073681361007179</v>
      </c>
      <c r="AI35">
        <v>440</v>
      </c>
      <c r="AJ35">
        <v>3.8582986589999999</v>
      </c>
      <c r="AK35">
        <v>6.8019817280020906E-2</v>
      </c>
      <c r="AL35">
        <f t="shared" si="24"/>
        <v>3.858298659E-2</v>
      </c>
      <c r="AM35">
        <f t="shared" si="24"/>
        <v>6.8019817280020906E-4</v>
      </c>
      <c r="AO35" s="19">
        <f t="shared" si="25"/>
        <v>2.9199657671852973E-15</v>
      </c>
    </row>
    <row r="36" spans="1:41" x14ac:dyDescent="0.45">
      <c r="A36" s="20">
        <v>430</v>
      </c>
      <c r="B36" s="20">
        <v>522.98573408148775</v>
      </c>
      <c r="C36" s="20">
        <v>1117.6616832362229</v>
      </c>
      <c r="D36" s="25">
        <f t="shared" si="22"/>
        <v>1.3426341559833403</v>
      </c>
      <c r="E36" s="26">
        <f t="shared" si="0"/>
        <v>582.083122032696</v>
      </c>
      <c r="F36" s="26">
        <f t="shared" si="1"/>
        <v>1243.9574534419162</v>
      </c>
      <c r="G36" s="27">
        <v>0.88449835129639542</v>
      </c>
      <c r="H36" s="27">
        <v>0.01</v>
      </c>
      <c r="I36" s="1"/>
      <c r="J36" s="4">
        <f t="shared" si="26"/>
        <v>0.19796997576425812</v>
      </c>
      <c r="K36" s="1">
        <f t="shared" si="23"/>
        <v>7.2576225882237475</v>
      </c>
      <c r="L36" s="1">
        <f t="shared" si="27"/>
        <v>0.6672827090265393</v>
      </c>
      <c r="M36" s="1">
        <f t="shared" si="28"/>
        <v>2.1392048077254769E-2</v>
      </c>
      <c r="N36" s="1">
        <f t="shared" si="2"/>
        <v>1.0625796208938677E-8</v>
      </c>
      <c r="O36" s="1">
        <f t="shared" si="3"/>
        <v>7.0478160151970495E-4</v>
      </c>
      <c r="P36" s="1">
        <f t="shared" si="4"/>
        <v>0.24155578558733448</v>
      </c>
      <c r="Q36" s="1">
        <f t="shared" si="5"/>
        <v>1.3297298214686935</v>
      </c>
      <c r="R36" s="1">
        <f t="shared" si="6"/>
        <v>0.95811197450082997</v>
      </c>
      <c r="S36" s="1">
        <f t="shared" si="7"/>
        <v>0.57465477768928208</v>
      </c>
      <c r="T36" s="1">
        <f t="shared" si="8"/>
        <v>0.99667901224059341</v>
      </c>
      <c r="U36" s="1">
        <f t="shared" si="9"/>
        <v>2155.7657228227131</v>
      </c>
      <c r="V36" s="1">
        <f t="shared" si="10"/>
        <v>2155.7659547588496</v>
      </c>
      <c r="W36" s="1">
        <f t="shared" si="11"/>
        <v>-0.19528768872012547</v>
      </c>
      <c r="X36" s="1">
        <f t="shared" si="12"/>
        <v>-2.1493095569650973</v>
      </c>
      <c r="Y36" s="1">
        <f t="shared" si="13"/>
        <v>6.4193097741057067E-2</v>
      </c>
      <c r="Z36" s="1">
        <f t="shared" si="14"/>
        <v>0.25887702852755995</v>
      </c>
      <c r="AA36" s="1">
        <f t="shared" si="15"/>
        <v>-3.1901315047449136E-4</v>
      </c>
      <c r="AB36" s="1">
        <f t="shared" si="16"/>
        <v>-1.0764422202853325</v>
      </c>
      <c r="AC36" s="1">
        <f t="shared" si="17"/>
        <v>2.1392058253298468E-2</v>
      </c>
      <c r="AD36" s="1">
        <f t="shared" si="18"/>
        <v>6.7495067982558884E-4</v>
      </c>
      <c r="AE36" s="1">
        <f t="shared" si="19"/>
        <v>3.8610334367030555E-2</v>
      </c>
      <c r="AF36" s="1">
        <f t="shared" si="20"/>
        <v>7.8968775907183649E-4</v>
      </c>
      <c r="AG36" s="1">
        <f t="shared" si="21"/>
        <v>0.96059997787389761</v>
      </c>
      <c r="AI36">
        <v>430</v>
      </c>
      <c r="AJ36">
        <v>3.8610304595000002</v>
      </c>
      <c r="AK36">
        <v>7.8977246155794406E-2</v>
      </c>
      <c r="AL36">
        <f t="shared" si="24"/>
        <v>3.8610304595000006E-2</v>
      </c>
      <c r="AM36">
        <f t="shared" si="24"/>
        <v>7.897724615579441E-4</v>
      </c>
      <c r="AO36">
        <f t="shared" si="25"/>
        <v>8.0608849558329677E-15</v>
      </c>
    </row>
    <row r="37" spans="1:41" x14ac:dyDescent="0.45">
      <c r="A37">
        <v>420</v>
      </c>
      <c r="B37">
        <v>501.47875124652847</v>
      </c>
      <c r="C37">
        <v>1010.6709245150012</v>
      </c>
      <c r="D37" s="18">
        <f t="shared" si="22"/>
        <v>1.3434560697960212</v>
      </c>
      <c r="E37" s="4">
        <f t="shared" si="0"/>
        <v>558.14585013738633</v>
      </c>
      <c r="F37" s="4">
        <f t="shared" si="1"/>
        <v>1124.8767389851964</v>
      </c>
      <c r="G37" s="1">
        <v>0.87723042441541921</v>
      </c>
      <c r="H37" s="1">
        <v>0.01</v>
      </c>
      <c r="I37" s="1"/>
      <c r="J37" s="4">
        <f t="shared" si="26"/>
        <v>0.19835021335132777</v>
      </c>
      <c r="K37" s="1">
        <f t="shared" si="23"/>
        <v>6.9624648996756617</v>
      </c>
      <c r="L37" s="1">
        <f t="shared" si="27"/>
        <v>0.66779096129115489</v>
      </c>
      <c r="M37" s="1">
        <f t="shared" si="28"/>
        <v>2.1479727057641076E-2</v>
      </c>
      <c r="N37" s="1">
        <f t="shared" si="2"/>
        <v>1.925345107634997E-8</v>
      </c>
      <c r="O37" s="1">
        <f t="shared" si="3"/>
        <v>9.467600275620794E-4</v>
      </c>
      <c r="P37" s="1">
        <f t="shared" si="4"/>
        <v>0.24211283807407141</v>
      </c>
      <c r="Q37" s="1">
        <f t="shared" si="5"/>
        <v>1.3288322835189759</v>
      </c>
      <c r="R37" s="1">
        <f t="shared" si="6"/>
        <v>0.95794389944573222</v>
      </c>
      <c r="S37" s="1">
        <f t="shared" si="7"/>
        <v>0.57437887701712942</v>
      </c>
      <c r="T37" s="1">
        <f t="shared" si="8"/>
        <v>0.99653686803030694</v>
      </c>
      <c r="U37" s="1">
        <f t="shared" si="9"/>
        <v>1529.7097388197451</v>
      </c>
      <c r="V37" s="1">
        <f t="shared" si="10"/>
        <v>1529.7100656791051</v>
      </c>
      <c r="W37" s="1">
        <f t="shared" si="11"/>
        <v>-0.19491248410390458</v>
      </c>
      <c r="X37" s="1">
        <f t="shared" si="12"/>
        <v>-2.1487577568983589</v>
      </c>
      <c r="Y37" s="1">
        <f t="shared" si="13"/>
        <v>6.4251157985526039E-2</v>
      </c>
      <c r="Z37" s="1">
        <f t="shared" si="14"/>
        <v>0.2596430376937674</v>
      </c>
      <c r="AA37" s="1">
        <f t="shared" si="15"/>
        <v>-4.4481782886303232E-4</v>
      </c>
      <c r="AB37" s="1">
        <f t="shared" si="16"/>
        <v>-1.076242493753119</v>
      </c>
      <c r="AC37" s="1">
        <f t="shared" si="17"/>
        <v>2.1479745492857544E-2</v>
      </c>
      <c r="AD37" s="1">
        <f t="shared" si="18"/>
        <v>9.0652454886130257E-4</v>
      </c>
      <c r="AE37" s="1">
        <f t="shared" si="19"/>
        <v>3.8712118303628099E-2</v>
      </c>
      <c r="AF37" s="1">
        <f t="shared" si="20"/>
        <v>1.0574344744859947E-3</v>
      </c>
      <c r="AG37" s="1">
        <f t="shared" si="21"/>
        <v>0.96023044722188589</v>
      </c>
      <c r="AI37">
        <v>420</v>
      </c>
      <c r="AJ37">
        <v>3.8712160584999999</v>
      </c>
      <c r="AK37">
        <v>0.10574561816093161</v>
      </c>
      <c r="AL37">
        <f t="shared" si="24"/>
        <v>3.8712160585000002E-2</v>
      </c>
      <c r="AM37">
        <f t="shared" si="24"/>
        <v>1.0574561816093161E-3</v>
      </c>
      <c r="AO37">
        <f t="shared" si="25"/>
        <v>2.2589136129493502E-15</v>
      </c>
    </row>
    <row r="38" spans="1:41" x14ac:dyDescent="0.45">
      <c r="A38">
        <v>410</v>
      </c>
      <c r="B38">
        <v>471.14632138607351</v>
      </c>
      <c r="C38">
        <v>952.12737121348755</v>
      </c>
      <c r="D38" s="18">
        <f t="shared" si="22"/>
        <v>1.3443464187912566</v>
      </c>
      <c r="E38" s="4">
        <f t="shared" si="0"/>
        <v>524.38585570269993</v>
      </c>
      <c r="F38" s="4">
        <f t="shared" si="1"/>
        <v>1059.7177641606118</v>
      </c>
      <c r="G38" s="1">
        <v>0.87711354755347015</v>
      </c>
      <c r="H38" s="1">
        <v>0.01</v>
      </c>
      <c r="I38" s="1"/>
      <c r="J38" s="4">
        <f t="shared" si="26"/>
        <v>0.19893493076864965</v>
      </c>
      <c r="K38" s="1">
        <f t="shared" si="23"/>
        <v>6.5461081233496587</v>
      </c>
      <c r="L38" s="1">
        <f t="shared" si="27"/>
        <v>0.66834004587821783</v>
      </c>
      <c r="M38" s="1">
        <f t="shared" si="28"/>
        <v>2.1574839209455715E-2</v>
      </c>
      <c r="N38" s="1">
        <f t="shared" si="2"/>
        <v>4.4470324234249335E-8</v>
      </c>
      <c r="O38" s="1">
        <f t="shared" si="3"/>
        <v>1.4356922766452984E-3</v>
      </c>
      <c r="P38" s="1">
        <f t="shared" si="4"/>
        <v>0.24298018885992212</v>
      </c>
      <c r="Q38" s="1">
        <f t="shared" si="5"/>
        <v>1.3277539137418597</v>
      </c>
      <c r="R38" s="1">
        <f t="shared" si="6"/>
        <v>0.95776160809490696</v>
      </c>
      <c r="S38" s="1">
        <f t="shared" si="7"/>
        <v>0.57408057215981956</v>
      </c>
      <c r="T38" s="1">
        <f t="shared" si="8"/>
        <v>0.99642370391471291</v>
      </c>
      <c r="U38" s="1">
        <f t="shared" si="9"/>
        <v>943.70668330594879</v>
      </c>
      <c r="V38" s="1">
        <f t="shared" si="10"/>
        <v>943.7072131314427</v>
      </c>
      <c r="W38" s="1">
        <f t="shared" si="11"/>
        <v>-0.19450737560433573</v>
      </c>
      <c r="X38" s="1">
        <f t="shared" si="12"/>
        <v>-2.1481611509084129</v>
      </c>
      <c r="Y38" s="1">
        <f t="shared" si="13"/>
        <v>6.4383696099283308E-2</v>
      </c>
      <c r="Z38" s="1">
        <f t="shared" si="14"/>
        <v>0.26082283351258101</v>
      </c>
      <c r="AA38" s="1">
        <f t="shared" si="15"/>
        <v>-7.1099241336166458E-4</v>
      </c>
      <c r="AB38" s="1">
        <f t="shared" si="16"/>
        <v>-1.0760047058139917</v>
      </c>
      <c r="AC38" s="1">
        <f t="shared" si="17"/>
        <v>2.1574881781599567E-2</v>
      </c>
      <c r="AD38" s="1">
        <f t="shared" si="18"/>
        <v>1.3744108948954877E-3</v>
      </c>
      <c r="AE38" s="1">
        <f t="shared" si="19"/>
        <v>3.8840520395279382E-2</v>
      </c>
      <c r="AF38" s="1">
        <f t="shared" si="20"/>
        <v>1.596015692700284E-3</v>
      </c>
      <c r="AG38" s="1">
        <f t="shared" si="21"/>
        <v>0.9595634639120203</v>
      </c>
      <c r="AI38">
        <v>410</v>
      </c>
      <c r="AJ38">
        <v>3.8840442895000002</v>
      </c>
      <c r="AK38">
        <v>0.1596020727470891</v>
      </c>
      <c r="AL38">
        <f t="shared" si="24"/>
        <v>3.8840442895000001E-2</v>
      </c>
      <c r="AM38">
        <f t="shared" si="24"/>
        <v>1.5960207274708909E-3</v>
      </c>
      <c r="AO38">
        <f t="shared" si="25"/>
        <v>6.0316422192790655E-15</v>
      </c>
    </row>
    <row r="39" spans="1:41" x14ac:dyDescent="0.45">
      <c r="A39">
        <v>400</v>
      </c>
      <c r="B39">
        <v>424.02548521950354</v>
      </c>
      <c r="C39">
        <v>987.30971556052123</v>
      </c>
      <c r="D39" s="18">
        <f t="shared" si="22"/>
        <v>1.3453131250000001</v>
      </c>
      <c r="E39" s="4">
        <f t="shared" si="0"/>
        <v>471.9403650493075</v>
      </c>
      <c r="F39" s="4">
        <f t="shared" si="1"/>
        <v>1098.8757134188604</v>
      </c>
      <c r="G39" s="1">
        <v>0.89093462874868845</v>
      </c>
      <c r="H39" s="1">
        <v>0.01</v>
      </c>
      <c r="I39" s="1"/>
      <c r="J39" s="4">
        <f t="shared" si="26"/>
        <v>0.20252007972396233</v>
      </c>
      <c r="K39" s="1">
        <f t="shared" si="23"/>
        <v>5.9178965269238528</v>
      </c>
      <c r="L39" s="1">
        <f t="shared" si="27"/>
        <v>0.66893447776760173</v>
      </c>
      <c r="M39" s="1">
        <f t="shared" si="28"/>
        <v>2.1678264132548981E-2</v>
      </c>
      <c r="N39" s="1">
        <f t="shared" si="2"/>
        <v>1.5696574703527838E-7</v>
      </c>
      <c r="O39" s="1">
        <f t="shared" si="3"/>
        <v>2.6908543678644883E-3</v>
      </c>
      <c r="P39" s="1">
        <f t="shared" si="4"/>
        <v>0.24844487187735889</v>
      </c>
      <c r="Q39" s="1">
        <f t="shared" si="5"/>
        <v>1.3247149716740227</v>
      </c>
      <c r="R39" s="1">
        <f t="shared" si="6"/>
        <v>0.95756342305871633</v>
      </c>
      <c r="S39" s="1">
        <f t="shared" si="7"/>
        <v>0.57375734986287252</v>
      </c>
      <c r="T39" s="1">
        <f t="shared" si="8"/>
        <v>0.99700430886329761</v>
      </c>
      <c r="U39" s="1">
        <f t="shared" si="9"/>
        <v>454.0145958930716</v>
      </c>
      <c r="V39" s="1">
        <f t="shared" si="10"/>
        <v>454.01569717791597</v>
      </c>
      <c r="W39" s="1">
        <f t="shared" si="11"/>
        <v>-0.19406909061493136</v>
      </c>
      <c r="X39" s="1">
        <f t="shared" si="12"/>
        <v>-2.1475147228805</v>
      </c>
      <c r="Y39" s="1">
        <f t="shared" si="13"/>
        <v>6.5723522450154379E-2</v>
      </c>
      <c r="Z39" s="1">
        <f t="shared" si="14"/>
        <v>0.26812725551896216</v>
      </c>
      <c r="AA39" s="1">
        <f t="shared" si="15"/>
        <v>-1.4475606399581196E-3</v>
      </c>
      <c r="AB39" s="1">
        <f t="shared" si="16"/>
        <v>-1.075368387153016</v>
      </c>
      <c r="AC39" s="1">
        <f t="shared" si="17"/>
        <v>2.1678414366572283E-2</v>
      </c>
      <c r="AD39" s="1">
        <f t="shared" si="18"/>
        <v>2.5754528324735525E-3</v>
      </c>
      <c r="AE39" s="1">
        <f t="shared" si="19"/>
        <v>3.9288825292348367E-2</v>
      </c>
      <c r="AF39" s="1">
        <f t="shared" si="20"/>
        <v>2.9753624391482191E-3</v>
      </c>
      <c r="AG39" s="1">
        <f t="shared" si="21"/>
        <v>0.95773581226850346</v>
      </c>
      <c r="AI39">
        <v>400</v>
      </c>
      <c r="AJ39">
        <v>3.928876877</v>
      </c>
      <c r="AK39">
        <v>0.29754012924198553</v>
      </c>
      <c r="AL39">
        <f t="shared" si="24"/>
        <v>3.9288768770000003E-2</v>
      </c>
      <c r="AM39">
        <f t="shared" si="24"/>
        <v>2.9754012924198552E-3</v>
      </c>
      <c r="AO39">
        <f t="shared" si="25"/>
        <v>4.7043525814297768E-15</v>
      </c>
    </row>
    <row r="40" spans="1:41" x14ac:dyDescent="0.45">
      <c r="AJ40">
        <v>3.9580742124999997</v>
      </c>
      <c r="AK40">
        <v>0.35811039423823093</v>
      </c>
    </row>
    <row r="41" spans="1:41" x14ac:dyDescent="0.45">
      <c r="AJ41">
        <v>3.9813249109999997</v>
      </c>
      <c r="AK41">
        <v>0.41540434445163299</v>
      </c>
    </row>
    <row r="42" spans="1:41" x14ac:dyDescent="0.45">
      <c r="AJ42">
        <v>4.0085914134999996</v>
      </c>
      <c r="AK42">
        <v>0.60455185741887085</v>
      </c>
    </row>
    <row r="43" spans="1:41" x14ac:dyDescent="0.45">
      <c r="AJ43">
        <v>4.0239868164999999</v>
      </c>
      <c r="AK43">
        <v>0.83618020024266038</v>
      </c>
    </row>
    <row r="44" spans="1:41" x14ac:dyDescent="0.45">
      <c r="AJ44">
        <v>4.0899450779999995</v>
      </c>
      <c r="AK44">
        <v>0.89540254966893973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O44"/>
  <sheetViews>
    <sheetView workbookViewId="0">
      <selection activeCell="H12" sqref="A12:H36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9">
        <v>5.5650000000000004</v>
      </c>
      <c r="C1" s="5" t="s">
        <v>29</v>
      </c>
      <c r="D1" s="16"/>
      <c r="AI1" s="9" t="s">
        <v>43</v>
      </c>
      <c r="AK1" s="9">
        <v>5.5650000000000004</v>
      </c>
      <c r="AL1" s="1" t="s">
        <v>29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17.912454791599419</v>
      </c>
      <c r="C4">
        <v>33.153743836881226</v>
      </c>
      <c r="D4" s="18">
        <f>1.32711+0.0026/(A4/1000)^2+0.00005/(A4/1000)^4</f>
        <v>1.3318902469135803</v>
      </c>
      <c r="E4" s="4">
        <f t="shared" ref="E4:E39" si="0">B4*B$1</f>
        <v>99.682810915250769</v>
      </c>
      <c r="F4" s="4">
        <f t="shared" ref="F4:F39" si="1">C4*B$1</f>
        <v>184.50058445224403</v>
      </c>
      <c r="G4" s="1">
        <v>0.23682871225782656</v>
      </c>
      <c r="H4" s="1">
        <v>0.01</v>
      </c>
      <c r="I4" s="1"/>
      <c r="J4" s="4">
        <f>F4*(1-G4)/(F4*(1-G4)+E4)</f>
        <v>0.58549839540854398</v>
      </c>
      <c r="K4" s="1">
        <f>(F4*(1-G4)+E4)*H4</f>
        <v>2.4048835954085348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2">M4*EXP(-2*K4)</f>
        <v>1.6508872681377009E-4</v>
      </c>
      <c r="O4" s="1">
        <f t="shared" ref="O4:O39" si="3">EXP(-K4)</f>
        <v>9.0276003539497912E-2</v>
      </c>
      <c r="P4" s="1">
        <f t="shared" ref="P4:P39" si="4">J4/(1-J4)*(1-M4)/(1-M4*N4)</f>
        <v>1.3839269398670213</v>
      </c>
      <c r="Q4" s="1">
        <f t="shared" ref="Q4:Q39" si="5">4/(1+L4)^2*(1-J4)/(1-J4*L4)</f>
        <v>0.98050358702242624</v>
      </c>
      <c r="R4" s="1">
        <f t="shared" ref="R4:R39" si="6">(1-M4)/(1+M4)</f>
        <v>0.96029060889169604</v>
      </c>
      <c r="S4" s="1">
        <f t="shared" ref="S4:S39" si="7">R4/(1+L4)</f>
        <v>0.5783088109602933</v>
      </c>
      <c r="T4" s="1">
        <f t="shared" ref="T4:T39" si="8">2*S4/SQRT(Q4)</f>
        <v>1.1680601601880354</v>
      </c>
      <c r="U4" s="1">
        <f t="shared" ref="U4:U39" si="9">SINH(SQRT(Q4)*K4)</f>
        <v>5.3633998688644509</v>
      </c>
      <c r="V4" s="1">
        <f t="shared" ref="V4:V39" si="10">COSH(SQRT(Q4)*K4)</f>
        <v>5.4558279072323392</v>
      </c>
      <c r="W4" s="1">
        <f t="shared" ref="W4:W39" si="11">(1-2*S4)-(1+2*S4)*M4</f>
        <v>-0.20030398772342176</v>
      </c>
      <c r="X4" s="1">
        <f t="shared" ref="X4:X39" si="12">(1-2*S4)*N4-(1+2*S4)</f>
        <v>-2.1566434777243861</v>
      </c>
      <c r="Y4" s="1">
        <f t="shared" ref="Y4:Y39" si="13">R4*(1-L4^2)*P4/2</f>
        <v>0.37458378367117179</v>
      </c>
      <c r="Z4" s="1">
        <f t="shared" ref="Z4:Z39" si="14">Y4*Q4/(Q4-1)</f>
        <v>-18.838375241255424</v>
      </c>
      <c r="AA4" s="1">
        <f t="shared" ref="AA4:AA39" si="15">(W4*(T4*U4+V4)*O4+X4)/((1+T4^2)*U4+2*T4*V4)</f>
        <v>-9.3154097856710236E-2</v>
      </c>
      <c r="AB4" s="1">
        <f t="shared" ref="AB4:AB39" si="16">(W4*O4+X4*(T4*U4+V4))/((1+T4^2)*U4+2*T4*V4)</f>
        <v>-0.99483762218735117</v>
      </c>
      <c r="AC4" s="1">
        <f t="shared" ref="AC4:AC39" si="17">M4+(1-M4)^2*N4/(1-M4*N4)</f>
        <v>2.0415358567914519E-2</v>
      </c>
      <c r="AD4" s="1">
        <f t="shared" ref="AD4:AD39" si="18">(1-M4)^2/(1-M4*N4)*O4</f>
        <v>8.6655915196407585E-2</v>
      </c>
      <c r="AE4" s="1">
        <f t="shared" ref="AE4:AE39" si="19">AC4+Z4*(1+AB4/SQRT(Q4)+N4)</f>
        <v>0.10546243538143901</v>
      </c>
      <c r="AF4" s="1">
        <f t="shared" ref="AF4:AF39" si="20">AD4+Z4*(AA4/SQRT(Q4)+(1+M4)*O4)</f>
        <v>0.12378572011516603</v>
      </c>
      <c r="AG4" s="1">
        <f t="shared" ref="AG4:AG39" si="21">1-AE4-AF4</f>
        <v>0.77075184450339496</v>
      </c>
      <c r="AI4">
        <v>750</v>
      </c>
      <c r="AJ4">
        <v>10.546313285</v>
      </c>
      <c r="AK4">
        <v>12.378509524689292</v>
      </c>
      <c r="AL4">
        <f>AJ4/100</f>
        <v>0.10546313285</v>
      </c>
      <c r="AM4">
        <f>AK4/100</f>
        <v>0.12378509524689292</v>
      </c>
      <c r="AO4">
        <f>(AJ4/100-AE4)^2+(AK4/100-AF4)^2</f>
        <v>8.7692275230926879E-13</v>
      </c>
    </row>
    <row r="5" spans="1:41" x14ac:dyDescent="0.45">
      <c r="A5">
        <v>740</v>
      </c>
      <c r="B5">
        <v>19.149477903364453</v>
      </c>
      <c r="C5">
        <v>78.968705365144174</v>
      </c>
      <c r="D5" s="18">
        <f t="shared" ref="D5:D39" si="22">1.32711+0.0026/(A5/1000)^2+0.00005/(A5/1000)^4</f>
        <v>1.3320247325123082</v>
      </c>
      <c r="E5" s="4">
        <f t="shared" si="0"/>
        <v>106.56684453222319</v>
      </c>
      <c r="F5" s="4">
        <f t="shared" si="1"/>
        <v>439.46084535702738</v>
      </c>
      <c r="G5" s="1">
        <v>0.67154488100295817</v>
      </c>
      <c r="H5" s="1">
        <v>0.01</v>
      </c>
      <c r="I5" s="1"/>
      <c r="J5" s="4">
        <f>F5*(1-G5)/(F5*(1-G5)+E5)</f>
        <v>0.57527862261545282</v>
      </c>
      <c r="K5" s="1">
        <f t="shared" ref="K5:K39" si="23">(F5*(1-G5)+E5)*H5</f>
        <v>2.5091000878850624</v>
      </c>
      <c r="L5" s="1">
        <f>SQRT(1-1/D5^2)</f>
        <v>0.66060142328872185</v>
      </c>
      <c r="M5" s="1">
        <f>(D5-1)^2/(D5+1)^2</f>
        <v>2.0270971677790125E-2</v>
      </c>
      <c r="N5" s="1">
        <f t="shared" si="2"/>
        <v>1.3412135162423739E-4</v>
      </c>
      <c r="O5" s="1">
        <f t="shared" si="3"/>
        <v>8.1341406431026803E-2</v>
      </c>
      <c r="P5" s="1">
        <f t="shared" si="4"/>
        <v>1.3270316219306917</v>
      </c>
      <c r="Q5" s="1">
        <f t="shared" si="5"/>
        <v>0.99371658792213136</v>
      </c>
      <c r="R5" s="1">
        <f t="shared" si="6"/>
        <v>0.960263553035415</v>
      </c>
      <c r="S5" s="1">
        <f t="shared" si="7"/>
        <v>0.57826251354986224</v>
      </c>
      <c r="T5" s="1">
        <f t="shared" si="8"/>
        <v>1.1601757018184997</v>
      </c>
      <c r="U5" s="1">
        <f t="shared" si="9"/>
        <v>6.057597124553495</v>
      </c>
      <c r="V5" s="1">
        <f t="shared" si="10"/>
        <v>6.1395832858101018</v>
      </c>
      <c r="W5" s="1">
        <f t="shared" si="11"/>
        <v>-0.20023988484650859</v>
      </c>
      <c r="X5" s="1">
        <f t="shared" si="12"/>
        <v>-2.1565460204479221</v>
      </c>
      <c r="Y5" s="1">
        <f t="shared" si="13"/>
        <v>0.35910143795170224</v>
      </c>
      <c r="Z5" s="1">
        <f t="shared" si="14"/>
        <v>-56.791604818689471</v>
      </c>
      <c r="AA5" s="1">
        <f t="shared" si="15"/>
        <v>-8.3318746625499401E-2</v>
      </c>
      <c r="AB5" s="1">
        <f t="shared" si="16"/>
        <v>-0.99843139363069322</v>
      </c>
      <c r="AC5" s="1">
        <f t="shared" si="17"/>
        <v>2.0399710951298632E-2</v>
      </c>
      <c r="AD5" s="1">
        <f t="shared" si="18"/>
        <v>7.8077304197091635E-2</v>
      </c>
      <c r="AE5" s="1">
        <f t="shared" si="19"/>
        <v>0.10268565210665762</v>
      </c>
      <c r="AF5" s="1">
        <f t="shared" si="20"/>
        <v>0.11166805768989801</v>
      </c>
      <c r="AG5" s="1">
        <f t="shared" si="21"/>
        <v>0.78564629020344445</v>
      </c>
      <c r="AI5">
        <v>740</v>
      </c>
      <c r="AJ5">
        <v>10.26855469</v>
      </c>
      <c r="AK5">
        <v>11.16677706942361</v>
      </c>
      <c r="AL5">
        <f t="shared" ref="AL5:AM39" si="24">AJ5/100</f>
        <v>0.10268554690000001</v>
      </c>
      <c r="AM5">
        <f t="shared" si="24"/>
        <v>0.1116677706942361</v>
      </c>
      <c r="AO5">
        <f t="shared" ref="AO5:AO39" si="25">(AJ5/100-AE5)^2+(AK5/100-AF5)^2</f>
        <v>9.3434950763719938E-14</v>
      </c>
    </row>
    <row r="6" spans="1:41" x14ac:dyDescent="0.45">
      <c r="A6">
        <v>730</v>
      </c>
      <c r="B6">
        <v>21.903000196918246</v>
      </c>
      <c r="C6">
        <v>85.916319954266669</v>
      </c>
      <c r="D6" s="18">
        <f t="shared" si="22"/>
        <v>1.3321650314014166</v>
      </c>
      <c r="E6" s="4">
        <f t="shared" si="0"/>
        <v>121.89019609585004</v>
      </c>
      <c r="F6" s="4">
        <f t="shared" si="1"/>
        <v>478.12432054549407</v>
      </c>
      <c r="G6" s="1">
        <v>0.68911405117102997</v>
      </c>
      <c r="H6" s="1">
        <v>0.01</v>
      </c>
      <c r="I6" s="1"/>
      <c r="J6" s="4">
        <f t="shared" ref="J6:J39" si="26">F6*(1-G6)/(F6*(1-G6)+E6)</f>
        <v>0.54944314241389935</v>
      </c>
      <c r="K6" s="1">
        <f t="shared" si="23"/>
        <v>2.7053232914684258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2"/>
        <v>9.0651565305264564E-5</v>
      </c>
      <c r="O6" s="1">
        <f t="shared" si="3"/>
        <v>6.6848708735582088E-2</v>
      </c>
      <c r="P6" s="1">
        <f t="shared" si="4"/>
        <v>1.1947400275644806</v>
      </c>
      <c r="Q6" s="1">
        <f t="shared" si="5"/>
        <v>1.0258898571641477</v>
      </c>
      <c r="R6" s="1">
        <f t="shared" si="6"/>
        <v>0.96023532176403803</v>
      </c>
      <c r="S6" s="1">
        <f t="shared" si="7"/>
        <v>0.57821423030140529</v>
      </c>
      <c r="T6" s="1">
        <f t="shared" si="8"/>
        <v>1.1417431204172324</v>
      </c>
      <c r="U6" s="1">
        <f t="shared" si="9"/>
        <v>7.7121384139103091</v>
      </c>
      <c r="V6" s="1">
        <f t="shared" si="10"/>
        <v>7.7767010303412727</v>
      </c>
      <c r="W6" s="1">
        <f t="shared" si="11"/>
        <v>-0.20017304724640536</v>
      </c>
      <c r="X6" s="1">
        <f t="shared" si="12"/>
        <v>-2.1564426410876223</v>
      </c>
      <c r="Y6" s="1">
        <f t="shared" si="13"/>
        <v>0.32322506895580683</v>
      </c>
      <c r="Z6" s="1">
        <f t="shared" si="14"/>
        <v>12.807846629688445</v>
      </c>
      <c r="AA6" s="1">
        <f t="shared" si="15"/>
        <v>-6.6950932933796212E-2</v>
      </c>
      <c r="AB6" s="1">
        <f t="shared" si="16"/>
        <v>-1.0069806525223746</v>
      </c>
      <c r="AC6" s="1">
        <f t="shared" si="17"/>
        <v>2.0372676775185544E-2</v>
      </c>
      <c r="AD6" s="1">
        <f t="shared" si="18"/>
        <v>6.4164194420111398E-2</v>
      </c>
      <c r="AE6" s="1">
        <f t="shared" si="19"/>
        <v>9.5907211390888952E-2</v>
      </c>
      <c r="AF6" s="1">
        <f t="shared" si="20"/>
        <v>9.1112516778650607E-2</v>
      </c>
      <c r="AG6" s="1">
        <f t="shared" si="21"/>
        <v>0.8129802718304604</v>
      </c>
      <c r="AI6">
        <v>730</v>
      </c>
      <c r="AJ6">
        <v>9.5907759665000007</v>
      </c>
      <c r="AK6">
        <v>9.1112364091816502</v>
      </c>
      <c r="AL6">
        <f t="shared" si="24"/>
        <v>9.5907759665000009E-2</v>
      </c>
      <c r="AM6">
        <f t="shared" si="24"/>
        <v>9.11123640918165E-2</v>
      </c>
      <c r="AO6">
        <f t="shared" si="25"/>
        <v>3.2391777016410506E-13</v>
      </c>
    </row>
    <row r="7" spans="1:41" x14ac:dyDescent="0.45">
      <c r="A7">
        <v>720</v>
      </c>
      <c r="B7">
        <v>30.067877703703086</v>
      </c>
      <c r="C7">
        <v>71.687109978414213</v>
      </c>
      <c r="D7" s="18">
        <f t="shared" si="22"/>
        <v>1.3323114865302546</v>
      </c>
      <c r="E7" s="4">
        <f t="shared" si="0"/>
        <v>167.32773942110768</v>
      </c>
      <c r="F7" s="4">
        <f t="shared" si="1"/>
        <v>398.93876702987512</v>
      </c>
      <c r="G7" s="1">
        <v>0.61423527422784352</v>
      </c>
      <c r="H7" s="1">
        <v>0.01</v>
      </c>
      <c r="I7" s="1"/>
      <c r="J7" s="4">
        <f t="shared" si="26"/>
        <v>0.4790936773447434</v>
      </c>
      <c r="K7" s="1">
        <f t="shared" si="23"/>
        <v>3.2122424348426968</v>
      </c>
      <c r="L7" s="1">
        <f t="shared" si="27"/>
        <v>0.66078500633681536</v>
      </c>
      <c r="M7" s="1">
        <f t="shared" si="28"/>
        <v>2.0301008077317603E-2</v>
      </c>
      <c r="N7" s="1">
        <f t="shared" si="2"/>
        <v>3.2915410524129135E-5</v>
      </c>
      <c r="O7" s="1">
        <f t="shared" si="3"/>
        <v>4.0266217587392801E-2</v>
      </c>
      <c r="P7" s="1">
        <f t="shared" si="4"/>
        <v>0.90106010612000664</v>
      </c>
      <c r="Q7" s="1">
        <f t="shared" si="5"/>
        <v>1.1053600970612967</v>
      </c>
      <c r="R7" s="1">
        <f t="shared" si="6"/>
        <v>0.96020584530133246</v>
      </c>
      <c r="S7" s="1">
        <f t="shared" si="7"/>
        <v>0.5781638451922525</v>
      </c>
      <c r="T7" s="1">
        <f t="shared" si="8"/>
        <v>1.0998387943602657</v>
      </c>
      <c r="U7" s="1">
        <f t="shared" si="9"/>
        <v>14.627643109176869</v>
      </c>
      <c r="V7" s="1">
        <f t="shared" si="10"/>
        <v>14.661785120831965</v>
      </c>
      <c r="W7" s="1">
        <f t="shared" si="11"/>
        <v>-0.20010331624434446</v>
      </c>
      <c r="X7" s="1">
        <f t="shared" si="12"/>
        <v>-2.1563328359746103</v>
      </c>
      <c r="Y7" s="1">
        <f t="shared" si="13"/>
        <v>0.24371180566913445</v>
      </c>
      <c r="Z7" s="1">
        <f t="shared" si="14"/>
        <v>2.5568437452434418</v>
      </c>
      <c r="AA7" s="1">
        <f t="shared" si="15"/>
        <v>-3.7230619467782396E-2</v>
      </c>
      <c r="AB7" s="1">
        <f t="shared" si="16"/>
        <v>-1.0269745610116408</v>
      </c>
      <c r="AC7" s="1">
        <f t="shared" si="17"/>
        <v>2.0332600642381269E-2</v>
      </c>
      <c r="AD7" s="1">
        <f t="shared" si="18"/>
        <v>3.8647948749261529E-2</v>
      </c>
      <c r="AE7" s="1">
        <f t="shared" si="19"/>
        <v>7.9723207669084736E-2</v>
      </c>
      <c r="AF7" s="1">
        <f t="shared" si="20"/>
        <v>5.3149937862771945E-2</v>
      </c>
      <c r="AG7" s="1">
        <f t="shared" si="21"/>
        <v>0.86712685446814342</v>
      </c>
      <c r="AI7">
        <v>720</v>
      </c>
      <c r="AJ7">
        <v>7.9722921845000005</v>
      </c>
      <c r="AK7">
        <v>5.3149960739975999</v>
      </c>
      <c r="AL7">
        <f t="shared" si="24"/>
        <v>7.9722921845000003E-2</v>
      </c>
      <c r="AM7">
        <f t="shared" si="24"/>
        <v>5.3149960739976E-2</v>
      </c>
      <c r="AO7">
        <f t="shared" si="25"/>
        <v>8.2218773879194039E-14</v>
      </c>
    </row>
    <row r="8" spans="1:41" x14ac:dyDescent="0.45">
      <c r="A8">
        <v>710</v>
      </c>
      <c r="B8">
        <v>53.909894578712283</v>
      </c>
      <c r="C8">
        <v>55.384071754279958</v>
      </c>
      <c r="D8" s="18">
        <f t="shared" si="22"/>
        <v>1.3324644667115881</v>
      </c>
      <c r="E8" s="4">
        <f t="shared" si="0"/>
        <v>300.00856333053389</v>
      </c>
      <c r="F8" s="4">
        <f t="shared" si="1"/>
        <v>308.21235931256797</v>
      </c>
      <c r="G8" s="1">
        <v>0.46764293324611222</v>
      </c>
      <c r="H8" s="1">
        <v>0.01</v>
      </c>
      <c r="I8" s="1"/>
      <c r="J8" s="4">
        <f t="shared" si="26"/>
        <v>0.35355185264235334</v>
      </c>
      <c r="K8" s="1">
        <f t="shared" si="23"/>
        <v>4.6408759087146789</v>
      </c>
      <c r="L8" s="1">
        <f t="shared" si="27"/>
        <v>0.66088287659146805</v>
      </c>
      <c r="M8" s="1">
        <f t="shared" si="28"/>
        <v>2.0317038245697982E-2</v>
      </c>
      <c r="N8" s="1">
        <f t="shared" si="2"/>
        <v>1.8916762069620169E-6</v>
      </c>
      <c r="O8" s="1">
        <f t="shared" si="3"/>
        <v>9.6492420697110778E-3</v>
      </c>
      <c r="P8" s="1">
        <f t="shared" si="4"/>
        <v>0.5358028186146726</v>
      </c>
      <c r="Q8" s="1">
        <f t="shared" si="5"/>
        <v>1.2231849159829973</v>
      </c>
      <c r="R8" s="1">
        <f t="shared" si="6"/>
        <v>0.96017504856994151</v>
      </c>
      <c r="S8" s="1">
        <f t="shared" si="7"/>
        <v>0.57811123355094862</v>
      </c>
      <c r="T8" s="1">
        <f t="shared" si="8"/>
        <v>1.0454309318064823</v>
      </c>
      <c r="U8" s="1">
        <f t="shared" si="9"/>
        <v>84.734223803528366</v>
      </c>
      <c r="V8" s="1">
        <f t="shared" si="10"/>
        <v>84.74012440152795</v>
      </c>
      <c r="W8" s="1">
        <f t="shared" si="11"/>
        <v>-0.20003052143223976</v>
      </c>
      <c r="X8" s="1">
        <f t="shared" si="12"/>
        <v>-2.1562227626242212</v>
      </c>
      <c r="Y8" s="1">
        <f t="shared" si="13"/>
        <v>0.14488190294074188</v>
      </c>
      <c r="Z8" s="1">
        <f t="shared" si="14"/>
        <v>0.79403824176688065</v>
      </c>
      <c r="AA8" s="1">
        <f t="shared" si="15"/>
        <v>-7.0256860668958419E-3</v>
      </c>
      <c r="AB8" s="1">
        <f t="shared" si="16"/>
        <v>-1.0541701676252824</v>
      </c>
      <c r="AC8" s="1">
        <f t="shared" si="17"/>
        <v>2.0318853836309003E-2</v>
      </c>
      <c r="AD8" s="1">
        <f t="shared" si="18"/>
        <v>9.2611374191578066E-3</v>
      </c>
      <c r="AE8" s="1">
        <f t="shared" si="19"/>
        <v>5.7515102927846645E-2</v>
      </c>
      <c r="AF8" s="1">
        <f t="shared" si="20"/>
        <v>1.2034566282044731E-2</v>
      </c>
      <c r="AG8" s="1">
        <f t="shared" si="21"/>
        <v>0.93045033079010864</v>
      </c>
      <c r="AI8">
        <v>710</v>
      </c>
      <c r="AJ8">
        <v>5.7509336470000001</v>
      </c>
      <c r="AK8">
        <v>1.2027879172443885</v>
      </c>
      <c r="AL8">
        <f t="shared" si="24"/>
        <v>5.7509336469999998E-2</v>
      </c>
      <c r="AM8">
        <f t="shared" si="24"/>
        <v>1.2027879172443886E-2</v>
      </c>
      <c r="AO8">
        <f t="shared" si="25"/>
        <v>7.7969470910878283E-11</v>
      </c>
    </row>
    <row r="9" spans="1:41" x14ac:dyDescent="0.45">
      <c r="A9">
        <v>700</v>
      </c>
      <c r="B9">
        <v>104.73619214967447</v>
      </c>
      <c r="C9">
        <v>59.324069930783885</v>
      </c>
      <c r="D9" s="18">
        <f t="shared" si="22"/>
        <v>1.3326243690129114</v>
      </c>
      <c r="E9" s="4">
        <f t="shared" si="0"/>
        <v>582.85690931293846</v>
      </c>
      <c r="F9" s="4">
        <f t="shared" si="1"/>
        <v>330.13844916481236</v>
      </c>
      <c r="G9" s="1">
        <v>0.41063730204795468</v>
      </c>
      <c r="H9" s="1">
        <v>0.01</v>
      </c>
      <c r="I9" s="1"/>
      <c r="J9" s="4">
        <f t="shared" si="26"/>
        <v>0.25027557270994683</v>
      </c>
      <c r="K9" s="1">
        <f t="shared" si="23"/>
        <v>7.7742819641041638</v>
      </c>
      <c r="L9" s="1">
        <f t="shared" si="27"/>
        <v>0.66098512381895591</v>
      </c>
      <c r="M9" s="1">
        <f t="shared" si="28"/>
        <v>2.0333798268192715E-2</v>
      </c>
      <c r="N9" s="1">
        <f t="shared" si="2"/>
        <v>3.593875226706087E-9</v>
      </c>
      <c r="O9" s="1">
        <f t="shared" si="3"/>
        <v>4.2040922992333537E-4</v>
      </c>
      <c r="P9" s="1">
        <f t="shared" si="4"/>
        <v>0.32703552238143391</v>
      </c>
      <c r="Q9" s="1">
        <f t="shared" si="5"/>
        <v>1.3024665567713853</v>
      </c>
      <c r="R9" s="1">
        <f t="shared" si="6"/>
        <v>0.96014285069708516</v>
      </c>
      <c r="S9" s="1">
        <f t="shared" si="7"/>
        <v>0.57805626126832121</v>
      </c>
      <c r="T9" s="1">
        <f t="shared" si="8"/>
        <v>1.0130171897578499</v>
      </c>
      <c r="U9" s="1">
        <f t="shared" si="9"/>
        <v>3566.3686143890845</v>
      </c>
      <c r="V9" s="1">
        <f t="shared" si="10"/>
        <v>3566.3687545877137</v>
      </c>
      <c r="W9" s="1">
        <f t="shared" si="11"/>
        <v>-0.19995447961342663</v>
      </c>
      <c r="X9" s="1">
        <f t="shared" si="12"/>
        <v>-2.1561125230976916</v>
      </c>
      <c r="Y9" s="1">
        <f t="shared" si="13"/>
        <v>8.8406721091420531E-2</v>
      </c>
      <c r="Z9" s="1">
        <f t="shared" si="14"/>
        <v>0.3806926585355439</v>
      </c>
      <c r="AA9" s="1">
        <f t="shared" si="15"/>
        <v>-1.909531665562981E-4</v>
      </c>
      <c r="AB9" s="1">
        <f t="shared" si="16"/>
        <v>-1.0710850088637562</v>
      </c>
      <c r="AC9" s="1">
        <f t="shared" si="17"/>
        <v>2.0333801717399611E-2</v>
      </c>
      <c r="AD9" s="1">
        <f t="shared" si="18"/>
        <v>4.0348602081954698E-4</v>
      </c>
      <c r="AE9" s="1">
        <f t="shared" si="19"/>
        <v>4.3741158261876883E-2</v>
      </c>
      <c r="AF9" s="1">
        <f t="shared" si="20"/>
        <v>5.0309021805424446E-4</v>
      </c>
      <c r="AG9" s="1">
        <f t="shared" si="21"/>
        <v>0.95575575152006886</v>
      </c>
      <c r="AI9">
        <v>700</v>
      </c>
      <c r="AJ9">
        <v>4.3737649919999999</v>
      </c>
      <c r="AK9">
        <v>5.1438908648630467E-2</v>
      </c>
      <c r="AL9">
        <f t="shared" si="24"/>
        <v>4.3737649919999996E-2</v>
      </c>
      <c r="AM9">
        <f t="shared" si="24"/>
        <v>5.1438908648630463E-4</v>
      </c>
      <c r="AO9">
        <f t="shared" si="25"/>
        <v>1.3997289057012639E-10</v>
      </c>
    </row>
    <row r="10" spans="1:41" x14ac:dyDescent="0.45">
      <c r="A10">
        <v>690</v>
      </c>
      <c r="B10">
        <v>119.7758973732564</v>
      </c>
      <c r="C10">
        <v>56.07242713361692</v>
      </c>
      <c r="D10" s="18">
        <f t="shared" si="22"/>
        <v>1.3327916214110298</v>
      </c>
      <c r="E10" s="4">
        <f t="shared" si="0"/>
        <v>666.55286888217188</v>
      </c>
      <c r="F10" s="4">
        <f t="shared" si="1"/>
        <v>312.04305699857815</v>
      </c>
      <c r="G10" s="1">
        <v>0.42838640457461347</v>
      </c>
      <c r="H10" s="1">
        <v>0.01</v>
      </c>
      <c r="I10" s="1"/>
      <c r="J10" s="4">
        <f t="shared" si="26"/>
        <v>0.21110621001696689</v>
      </c>
      <c r="K10" s="1">
        <f t="shared" si="23"/>
        <v>8.4492092262065803</v>
      </c>
      <c r="L10" s="1">
        <f t="shared" si="27"/>
        <v>0.66109201467316836</v>
      </c>
      <c r="M10" s="1">
        <f t="shared" si="28"/>
        <v>2.0351333618480971E-2</v>
      </c>
      <c r="N10" s="1">
        <f t="shared" si="2"/>
        <v>9.326162683958304E-10</v>
      </c>
      <c r="O10" s="1">
        <f t="shared" si="3"/>
        <v>2.1406962910661302E-4</v>
      </c>
      <c r="P10" s="1">
        <f t="shared" si="4"/>
        <v>0.26215178739884826</v>
      </c>
      <c r="Q10" s="1">
        <f t="shared" si="5"/>
        <v>1.3291404464671095</v>
      </c>
      <c r="R10" s="1">
        <f t="shared" si="6"/>
        <v>0.96010916446532413</v>
      </c>
      <c r="S10" s="1">
        <f t="shared" si="7"/>
        <v>0.57799878392301607</v>
      </c>
      <c r="T10" s="1">
        <f t="shared" si="8"/>
        <v>1.0027010814472517</v>
      </c>
      <c r="U10" s="1">
        <f t="shared" si="9"/>
        <v>8499.8774184454396</v>
      </c>
      <c r="V10" s="1">
        <f t="shared" si="10"/>
        <v>8499.877477269818</v>
      </c>
      <c r="W10" s="1">
        <f t="shared" si="11"/>
        <v>-0.1998749936299003</v>
      </c>
      <c r="X10" s="1">
        <f t="shared" si="12"/>
        <v>-2.155997567991518</v>
      </c>
      <c r="Y10" s="1">
        <f t="shared" si="13"/>
        <v>7.0846587281550299E-2</v>
      </c>
      <c r="Z10" s="1">
        <f t="shared" si="14"/>
        <v>0.28609387166119854</v>
      </c>
      <c r="AA10" s="1">
        <f t="shared" si="15"/>
        <v>-8.460640013817472E-5</v>
      </c>
      <c r="AB10" s="1">
        <f t="shared" si="16"/>
        <v>-1.0765448675630473</v>
      </c>
      <c r="AC10" s="1">
        <f t="shared" si="17"/>
        <v>2.0351334513523538E-2</v>
      </c>
      <c r="AD10" s="1">
        <f t="shared" si="18"/>
        <v>2.0544508690113606E-4</v>
      </c>
      <c r="AE10" s="1">
        <f t="shared" si="19"/>
        <v>3.9295160760748515E-2</v>
      </c>
      <c r="AF10" s="1">
        <f t="shared" si="20"/>
        <v>2.4693998768079777E-4</v>
      </c>
      <c r="AG10" s="1">
        <f t="shared" si="21"/>
        <v>0.96045789925157066</v>
      </c>
      <c r="AI10">
        <v>690</v>
      </c>
      <c r="AJ10">
        <v>3.9295215605</v>
      </c>
      <c r="AK10">
        <v>2.4675506747760659E-2</v>
      </c>
      <c r="AL10">
        <f t="shared" si="24"/>
        <v>3.9295215605000003E-2</v>
      </c>
      <c r="AM10">
        <f t="shared" si="24"/>
        <v>2.467550674776066E-4</v>
      </c>
      <c r="AO10">
        <f t="shared" si="25"/>
        <v>3.7203373469489666E-14</v>
      </c>
    </row>
    <row r="11" spans="1:41" x14ac:dyDescent="0.45">
      <c r="A11">
        <v>680</v>
      </c>
      <c r="B11">
        <v>157.11749979547196</v>
      </c>
      <c r="C11">
        <v>40.927242070101556</v>
      </c>
      <c r="D11" s="18">
        <f t="shared" si="22"/>
        <v>1.3329666857437052</v>
      </c>
      <c r="E11" s="4">
        <f t="shared" si="0"/>
        <v>874.35888636180152</v>
      </c>
      <c r="F11" s="4">
        <f t="shared" si="1"/>
        <v>227.76010212011516</v>
      </c>
      <c r="G11" s="1">
        <v>9.5353295213451185E-4</v>
      </c>
      <c r="H11" s="1">
        <v>0.01</v>
      </c>
      <c r="I11" s="1"/>
      <c r="J11" s="4">
        <f t="shared" si="26"/>
        <v>0.20650018262744591</v>
      </c>
      <c r="K11" s="1">
        <f t="shared" si="23"/>
        <v>11.019018117193637</v>
      </c>
      <c r="L11" s="1">
        <f t="shared" si="27"/>
        <v>0.66120383653268466</v>
      </c>
      <c r="M11" s="1">
        <f t="shared" si="28"/>
        <v>2.0369693401000276E-2</v>
      </c>
      <c r="N11" s="1">
        <f t="shared" si="2"/>
        <v>5.4699954312030085E-12</v>
      </c>
      <c r="O11" s="1">
        <f t="shared" si="3"/>
        <v>1.6387067239383685E-5</v>
      </c>
      <c r="P11" s="1">
        <f t="shared" si="4"/>
        <v>0.25493873192048683</v>
      </c>
      <c r="Q11" s="1">
        <f t="shared" si="5"/>
        <v>1.3320425585519871</v>
      </c>
      <c r="R11" s="1">
        <f t="shared" si="6"/>
        <v>0.96007389570126112</v>
      </c>
      <c r="S11" s="1">
        <f t="shared" si="7"/>
        <v>0.57793864581071319</v>
      </c>
      <c r="T11" s="1">
        <f t="shared" si="8"/>
        <v>1.0015039841146371</v>
      </c>
      <c r="U11" s="1">
        <f t="shared" si="9"/>
        <v>166767.96768763891</v>
      </c>
      <c r="V11" s="1">
        <f t="shared" si="10"/>
        <v>166767.96769063707</v>
      </c>
      <c r="W11" s="1">
        <f t="shared" si="11"/>
        <v>-0.1997918510619337</v>
      </c>
      <c r="X11" s="1">
        <f t="shared" si="12"/>
        <v>-2.155877291622279</v>
      </c>
      <c r="Y11" s="1">
        <f t="shared" si="13"/>
        <v>6.8876631020376347E-2</v>
      </c>
      <c r="Z11" s="1">
        <f t="shared" si="14"/>
        <v>0.27630977248495914</v>
      </c>
      <c r="AA11" s="1">
        <f t="shared" si="15"/>
        <v>-4.8627675837028731E-6</v>
      </c>
      <c r="AB11" s="1">
        <f t="shared" si="16"/>
        <v>-1.0771286536238012</v>
      </c>
      <c r="AC11" s="1">
        <f t="shared" si="17"/>
        <v>2.0369693406249698E-2</v>
      </c>
      <c r="AD11" s="1">
        <f t="shared" si="18"/>
        <v>1.5726267562763451E-5</v>
      </c>
      <c r="AE11" s="1">
        <f t="shared" si="19"/>
        <v>3.880711828529898E-2</v>
      </c>
      <c r="AF11" s="1">
        <f t="shared" si="20"/>
        <v>1.9182224918983968E-5</v>
      </c>
      <c r="AG11" s="1">
        <f t="shared" si="21"/>
        <v>0.96117369948978204</v>
      </c>
      <c r="AI11">
        <v>680</v>
      </c>
      <c r="AJ11">
        <v>3.8795090915000001</v>
      </c>
      <c r="AK11">
        <v>2.7459980599027562E-2</v>
      </c>
      <c r="AL11">
        <f t="shared" si="24"/>
        <v>3.8795090915000004E-2</v>
      </c>
      <c r="AM11">
        <f t="shared" si="24"/>
        <v>2.745998059902756E-4</v>
      </c>
      <c r="AO11">
        <f t="shared" si="25"/>
        <v>6.5382798356618545E-8</v>
      </c>
    </row>
    <row r="12" spans="1:41" x14ac:dyDescent="0.45">
      <c r="A12" s="20">
        <v>670</v>
      </c>
      <c r="B12" s="20">
        <v>155.12253820814735</v>
      </c>
      <c r="C12" s="20">
        <v>39.347840332442544</v>
      </c>
      <c r="D12" s="25">
        <f t="shared" si="22"/>
        <v>1.3331500609971028</v>
      </c>
      <c r="E12" s="26">
        <f t="shared" si="0"/>
        <v>863.25692512834007</v>
      </c>
      <c r="F12" s="26">
        <f t="shared" si="1"/>
        <v>218.97073145004276</v>
      </c>
      <c r="G12" s="27">
        <v>0</v>
      </c>
      <c r="H12" s="27">
        <v>0.01</v>
      </c>
      <c r="I12" s="1"/>
      <c r="J12" s="4">
        <f t="shared" si="26"/>
        <v>0.20233333542995011</v>
      </c>
      <c r="K12" s="1">
        <f t="shared" si="23"/>
        <v>10.822276565783827</v>
      </c>
      <c r="L12" s="1">
        <f t="shared" si="27"/>
        <v>0.6613208994711951</v>
      </c>
      <c r="M12" s="1">
        <f t="shared" si="28"/>
        <v>2.0388930707148919E-2</v>
      </c>
      <c r="N12" s="1">
        <f t="shared" si="2"/>
        <v>8.1149240894017378E-12</v>
      </c>
      <c r="O12" s="1">
        <f t="shared" si="3"/>
        <v>1.9950096734683784E-5</v>
      </c>
      <c r="P12" s="1">
        <f t="shared" si="4"/>
        <v>0.24848471658395224</v>
      </c>
      <c r="Q12" s="1">
        <f t="shared" si="5"/>
        <v>1.3346267934216363</v>
      </c>
      <c r="R12" s="1">
        <f t="shared" si="6"/>
        <v>0.96003694259399897</v>
      </c>
      <c r="S12" s="1">
        <f t="shared" si="7"/>
        <v>0.57787567886468072</v>
      </c>
      <c r="T12" s="1">
        <f t="shared" si="8"/>
        <v>1.000424900250541</v>
      </c>
      <c r="U12" s="1">
        <f t="shared" si="9"/>
        <v>134511.00793582454</v>
      </c>
      <c r="V12" s="1">
        <f t="shared" si="10"/>
        <v>134511.00793954168</v>
      </c>
      <c r="W12" s="1">
        <f t="shared" si="11"/>
        <v>-0.19970482278394758</v>
      </c>
      <c r="X12" s="1">
        <f t="shared" si="12"/>
        <v>-2.1557513577306251</v>
      </c>
      <c r="Y12" s="1">
        <f t="shared" si="13"/>
        <v>6.7111903624913608E-2</v>
      </c>
      <c r="Z12" s="1">
        <f t="shared" si="14"/>
        <v>0.26766937524480061</v>
      </c>
      <c r="AA12" s="1">
        <f t="shared" si="15"/>
        <v>-5.9965851262340351E-6</v>
      </c>
      <c r="AB12" s="1">
        <f t="shared" si="16"/>
        <v>-1.0776467326893557</v>
      </c>
      <c r="AC12" s="1">
        <f t="shared" si="17"/>
        <v>2.0388930714936308E-2</v>
      </c>
      <c r="AD12" s="1">
        <f t="shared" si="18"/>
        <v>1.9144867879534462E-5</v>
      </c>
      <c r="AE12" s="1">
        <f t="shared" si="19"/>
        <v>3.8371736694764694E-2</v>
      </c>
      <c r="AF12" s="1">
        <f t="shared" si="20"/>
        <v>2.3204389787466041E-5</v>
      </c>
      <c r="AG12" s="1">
        <f t="shared" si="21"/>
        <v>0.9616050589154479</v>
      </c>
      <c r="AI12">
        <v>670</v>
      </c>
      <c r="AJ12">
        <v>3.8497685195</v>
      </c>
      <c r="AK12">
        <v>2.6439699081632885E-2</v>
      </c>
      <c r="AL12">
        <f t="shared" si="24"/>
        <v>3.8497685194999999E-2</v>
      </c>
      <c r="AM12">
        <f t="shared" si="24"/>
        <v>2.6439699081632885E-4</v>
      </c>
      <c r="AO12">
        <f t="shared" si="25"/>
        <v>7.4036895502590896E-8</v>
      </c>
    </row>
    <row r="13" spans="1:41" x14ac:dyDescent="0.45">
      <c r="A13" s="20">
        <v>660</v>
      </c>
      <c r="B13" s="20">
        <v>135.08708478199938</v>
      </c>
      <c r="C13" s="20">
        <v>33.978792884838647</v>
      </c>
      <c r="D13" s="25">
        <f t="shared" si="22"/>
        <v>1.3333422869735843</v>
      </c>
      <c r="E13" s="26">
        <f t="shared" si="0"/>
        <v>751.75962681182659</v>
      </c>
      <c r="F13" s="26">
        <f t="shared" si="1"/>
        <v>189.09198240412709</v>
      </c>
      <c r="G13" s="27">
        <v>1.818576032496736E-7</v>
      </c>
      <c r="H13" s="27">
        <v>0.01</v>
      </c>
      <c r="I13" s="1"/>
      <c r="J13" s="4">
        <f t="shared" si="26"/>
        <v>0.20097957326675353</v>
      </c>
      <c r="K13" s="1">
        <f t="shared" si="23"/>
        <v>9.4085157482813901</v>
      </c>
      <c r="L13" s="1">
        <f t="shared" si="27"/>
        <v>0.66144353845046044</v>
      </c>
      <c r="M13" s="1">
        <f t="shared" si="28"/>
        <v>2.040910301318587E-2</v>
      </c>
      <c r="N13" s="1">
        <f t="shared" si="2"/>
        <v>1.3730646081272733E-10</v>
      </c>
      <c r="O13" s="1">
        <f t="shared" si="3"/>
        <v>8.2022599231934223E-5</v>
      </c>
      <c r="P13" s="1">
        <f t="shared" si="4"/>
        <v>0.24639890779498894</v>
      </c>
      <c r="Q13" s="1">
        <f t="shared" si="5"/>
        <v>1.3353523190429055</v>
      </c>
      <c r="R13" s="1">
        <f t="shared" si="6"/>
        <v>0.9599981949339349</v>
      </c>
      <c r="S13" s="1">
        <f t="shared" si="7"/>
        <v>0.57780970145351662</v>
      </c>
      <c r="T13" s="1">
        <f t="shared" si="8"/>
        <v>1.0000388973420828</v>
      </c>
      <c r="U13" s="1">
        <f t="shared" si="9"/>
        <v>26346.567217162017</v>
      </c>
      <c r="V13" s="1">
        <f t="shared" si="10"/>
        <v>26346.567236139825</v>
      </c>
      <c r="W13" s="1">
        <f t="shared" si="11"/>
        <v>-0.19961366135818509</v>
      </c>
      <c r="X13" s="1">
        <f t="shared" si="12"/>
        <v>-2.1556194029284006</v>
      </c>
      <c r="Y13" s="1">
        <f t="shared" si="13"/>
        <v>6.6526686527095841E-2</v>
      </c>
      <c r="Z13" s="1">
        <f t="shared" si="14"/>
        <v>0.26490517610177006</v>
      </c>
      <c r="AA13" s="1">
        <f t="shared" si="15"/>
        <v>-2.8639922578374056E-5</v>
      </c>
      <c r="AB13" s="1">
        <f t="shared" si="16"/>
        <v>-1.0777887400608923</v>
      </c>
      <c r="AC13" s="1">
        <f t="shared" si="17"/>
        <v>2.0409103144944922E-2</v>
      </c>
      <c r="AD13" s="1">
        <f t="shared" si="18"/>
        <v>7.8708748873014658E-5</v>
      </c>
      <c r="AE13" s="1">
        <f t="shared" si="19"/>
        <v>3.8240786990677879E-2</v>
      </c>
      <c r="AF13" s="1">
        <f t="shared" si="20"/>
        <v>9.4314965485677604E-5</v>
      </c>
      <c r="AG13" s="1">
        <f t="shared" si="21"/>
        <v>0.96166489804383637</v>
      </c>
      <c r="AI13">
        <v>660</v>
      </c>
      <c r="AJ13">
        <v>3.8240489960000001</v>
      </c>
      <c r="AK13">
        <v>2.5475294830851612E-2</v>
      </c>
      <c r="AL13">
        <f t="shared" si="24"/>
        <v>3.8240489959999999E-2</v>
      </c>
      <c r="AM13">
        <f t="shared" si="24"/>
        <v>2.5475294830851615E-4</v>
      </c>
      <c r="AO13" s="19">
        <f t="shared" si="25"/>
        <v>2.5740434559485041E-8</v>
      </c>
    </row>
    <row r="14" spans="1:41" x14ac:dyDescent="0.45">
      <c r="A14" s="20">
        <v>650</v>
      </c>
      <c r="B14" s="20">
        <v>10.931731125953657</v>
      </c>
      <c r="C14" s="20">
        <v>8.1158242279867761</v>
      </c>
      <c r="D14" s="25">
        <f t="shared" si="22"/>
        <v>1.3335439483911629</v>
      </c>
      <c r="E14" s="26">
        <f t="shared" si="0"/>
        <v>60.835083715932107</v>
      </c>
      <c r="F14" s="26">
        <f t="shared" si="1"/>
        <v>45.164561828746415</v>
      </c>
      <c r="G14" s="27">
        <v>0.66116044547317809</v>
      </c>
      <c r="H14" s="27">
        <v>0.01</v>
      </c>
      <c r="I14" s="1"/>
      <c r="J14" s="4">
        <f t="shared" si="26"/>
        <v>0.20099575302867656</v>
      </c>
      <c r="K14" s="1">
        <f t="shared" si="23"/>
        <v>0.76138623726383647</v>
      </c>
      <c r="L14" s="1">
        <f t="shared" si="27"/>
        <v>0.66157211576501462</v>
      </c>
      <c r="M14" s="1">
        <f t="shared" si="28"/>
        <v>2.0430272625527268E-2</v>
      </c>
      <c r="N14" s="1">
        <f t="shared" si="2"/>
        <v>4.4559722657649481E-3</v>
      </c>
      <c r="O14" s="1">
        <f t="shared" si="3"/>
        <v>0.46701857952065318</v>
      </c>
      <c r="P14" s="1">
        <f t="shared" si="4"/>
        <v>0.24644084376111833</v>
      </c>
      <c r="Q14" s="1">
        <f t="shared" si="5"/>
        <v>1.335174899799292</v>
      </c>
      <c r="R14" s="1">
        <f t="shared" si="6"/>
        <v>0.95995753326102151</v>
      </c>
      <c r="S14" s="1">
        <f t="shared" si="7"/>
        <v>0.57774051703981666</v>
      </c>
      <c r="T14" s="1">
        <f t="shared" si="8"/>
        <v>0.99998558991829134</v>
      </c>
      <c r="U14" s="1">
        <f t="shared" si="9"/>
        <v>0.99774764512312131</v>
      </c>
      <c r="V14" s="1">
        <f t="shared" si="10"/>
        <v>1.4126218047831254</v>
      </c>
      <c r="W14" s="1">
        <f t="shared" si="11"/>
        <v>-0.19951809924503366</v>
      </c>
      <c r="X14" s="1">
        <f t="shared" si="12"/>
        <v>-2.1561738532553445</v>
      </c>
      <c r="Y14" s="1">
        <f t="shared" si="13"/>
        <v>6.6515069110302708E-2</v>
      </c>
      <c r="Z14" s="1">
        <f t="shared" si="14"/>
        <v>0.26496390627004518</v>
      </c>
      <c r="AA14" s="1">
        <f t="shared" si="15"/>
        <v>-0.49386657610968848</v>
      </c>
      <c r="AB14" s="1">
        <f t="shared" si="16"/>
        <v>-1.09742501886573</v>
      </c>
      <c r="AC14" s="1">
        <f t="shared" si="17"/>
        <v>2.4706420626588895E-2</v>
      </c>
      <c r="AD14" s="1">
        <f t="shared" si="18"/>
        <v>0.44817167750774894</v>
      </c>
      <c r="AE14" s="1">
        <f t="shared" si="19"/>
        <v>3.9203571256862947E-2</v>
      </c>
      <c r="AF14" s="1">
        <f t="shared" si="20"/>
        <v>0.46119570136746402</v>
      </c>
      <c r="AG14" s="1">
        <f t="shared" si="21"/>
        <v>0.49960072737567307</v>
      </c>
      <c r="AI14">
        <v>650</v>
      </c>
      <c r="AJ14">
        <v>3.825983286</v>
      </c>
      <c r="AK14">
        <v>2.4317727777305391E-2</v>
      </c>
      <c r="AL14">
        <f t="shared" si="24"/>
        <v>3.8259832860000002E-2</v>
      </c>
      <c r="AM14">
        <f t="shared" si="24"/>
        <v>2.431772777730539E-4</v>
      </c>
      <c r="AO14">
        <f t="shared" si="25"/>
        <v>0.21247812010681882</v>
      </c>
    </row>
    <row r="15" spans="1:41" x14ac:dyDescent="0.45">
      <c r="A15" s="20">
        <v>640</v>
      </c>
      <c r="B15" s="20">
        <v>11.017350979410081</v>
      </c>
      <c r="C15" s="20">
        <v>8.1347419150495242</v>
      </c>
      <c r="D15" s="25">
        <f t="shared" si="22"/>
        <v>1.333755679473877</v>
      </c>
      <c r="E15" s="26">
        <f t="shared" si="0"/>
        <v>61.311558200417103</v>
      </c>
      <c r="F15" s="26">
        <f t="shared" si="1"/>
        <v>45.269838757250604</v>
      </c>
      <c r="G15" s="27">
        <v>0.65844119371853382</v>
      </c>
      <c r="H15" s="27">
        <v>0.01</v>
      </c>
      <c r="I15" s="1"/>
      <c r="J15" s="4">
        <f t="shared" si="26"/>
        <v>0.20140071131883144</v>
      </c>
      <c r="K15" s="1">
        <f t="shared" si="23"/>
        <v>0.76773870286898072</v>
      </c>
      <c r="L15" s="1">
        <f t="shared" si="27"/>
        <v>0.66170702377220791</v>
      </c>
      <c r="M15" s="1">
        <f t="shared" si="28"/>
        <v>2.0452507180033195E-2</v>
      </c>
      <c r="N15" s="1">
        <f t="shared" si="2"/>
        <v>4.4045058322618718E-3</v>
      </c>
      <c r="O15" s="1">
        <f t="shared" si="3"/>
        <v>0.46406126312753121</v>
      </c>
      <c r="P15" s="1">
        <f t="shared" si="4"/>
        <v>0.24705673793334146</v>
      </c>
      <c r="Q15" s="1">
        <f t="shared" si="5"/>
        <v>1.3347357748938318</v>
      </c>
      <c r="R15" s="1">
        <f t="shared" si="6"/>
        <v>0.95991482790991878</v>
      </c>
      <c r="S15" s="1">
        <f t="shared" si="7"/>
        <v>0.57766791268104245</v>
      </c>
      <c r="T15" s="1">
        <f t="shared" si="8"/>
        <v>1.0000243844807506</v>
      </c>
      <c r="U15" s="1">
        <f t="shared" si="9"/>
        <v>1.007936471017117</v>
      </c>
      <c r="V15" s="1">
        <f t="shared" si="10"/>
        <v>1.4198365855289261</v>
      </c>
      <c r="W15" s="1">
        <f t="shared" si="11"/>
        <v>-0.19941784680568572</v>
      </c>
      <c r="X15" s="1">
        <f t="shared" si="12"/>
        <v>-2.1560200029108514</v>
      </c>
      <c r="Y15" s="1">
        <f t="shared" si="13"/>
        <v>6.6657165801002019E-2</v>
      </c>
      <c r="Z15" s="1">
        <f t="shared" si="14"/>
        <v>0.2657908431683037</v>
      </c>
      <c r="AA15" s="1">
        <f t="shared" si="15"/>
        <v>-0.49029200484078594</v>
      </c>
      <c r="AB15" s="1">
        <f t="shared" si="16"/>
        <v>-1.0970532140364646</v>
      </c>
      <c r="AC15" s="1">
        <f t="shared" si="17"/>
        <v>2.4679069807241751E-2</v>
      </c>
      <c r="AD15" s="1">
        <f t="shared" si="18"/>
        <v>0.44531306488536948</v>
      </c>
      <c r="AE15" s="1">
        <f t="shared" si="19"/>
        <v>3.925180207513243E-2</v>
      </c>
      <c r="AF15" s="1">
        <f t="shared" si="20"/>
        <v>0.45838207467577768</v>
      </c>
      <c r="AG15" s="1">
        <f t="shared" si="21"/>
        <v>0.50236612324908991</v>
      </c>
      <c r="AI15">
        <v>640</v>
      </c>
      <c r="AJ15">
        <v>3.8317862749999998</v>
      </c>
      <c r="AK15">
        <v>2.2701550067181386E-2</v>
      </c>
      <c r="AL15">
        <f t="shared" si="24"/>
        <v>3.8317862750000001E-2</v>
      </c>
      <c r="AM15">
        <f t="shared" si="24"/>
        <v>2.2701550067181386E-4</v>
      </c>
      <c r="AO15">
        <f t="shared" si="25"/>
        <v>0.20990693049040779</v>
      </c>
    </row>
    <row r="16" spans="1:41" x14ac:dyDescent="0.45">
      <c r="A16" s="20">
        <v>630</v>
      </c>
      <c r="B16" s="20">
        <v>11.149467409281772</v>
      </c>
      <c r="C16" s="20">
        <v>8.1751578524770441</v>
      </c>
      <c r="D16" s="25">
        <f t="shared" si="22"/>
        <v>1.3339781691016692</v>
      </c>
      <c r="E16" s="26">
        <f t="shared" si="0"/>
        <v>62.046786132653068</v>
      </c>
      <c r="F16" s="26">
        <f t="shared" si="1"/>
        <v>45.494753449034754</v>
      </c>
      <c r="G16" s="27">
        <v>0.65250969075712406</v>
      </c>
      <c r="H16" s="27">
        <v>0.01</v>
      </c>
      <c r="I16" s="1"/>
      <c r="J16" s="4">
        <f t="shared" si="26"/>
        <v>0.20305477067492392</v>
      </c>
      <c r="K16" s="1">
        <f t="shared" si="23"/>
        <v>0.77855772077586549</v>
      </c>
      <c r="L16" s="1">
        <f t="shared" si="27"/>
        <v>0.66184868794630025</v>
      </c>
      <c r="M16" s="1">
        <f t="shared" si="28"/>
        <v>2.0475880202931764E-2</v>
      </c>
      <c r="N16" s="1">
        <f t="shared" si="2"/>
        <v>4.3151503884922534E-3</v>
      </c>
      <c r="O16" s="1">
        <f t="shared" si="3"/>
        <v>0.45906763778191689</v>
      </c>
      <c r="P16" s="1">
        <f t="shared" si="4"/>
        <v>0.24959635066087513</v>
      </c>
      <c r="Q16" s="1">
        <f t="shared" si="5"/>
        <v>1.3334723468622418</v>
      </c>
      <c r="R16" s="1">
        <f t="shared" si="6"/>
        <v>0.95986993793746522</v>
      </c>
      <c r="S16" s="1">
        <f t="shared" si="7"/>
        <v>0.57759165735098605</v>
      </c>
      <c r="T16" s="1">
        <f t="shared" si="8"/>
        <v>1.0003659487687435</v>
      </c>
      <c r="U16" s="1">
        <f t="shared" si="9"/>
        <v>1.0251527250274206</v>
      </c>
      <c r="V16" s="1">
        <f t="shared" si="10"/>
        <v>1.432109670950918</v>
      </c>
      <c r="W16" s="1">
        <f t="shared" si="11"/>
        <v>-0.19931259006916707</v>
      </c>
      <c r="X16" s="1">
        <f t="shared" si="12"/>
        <v>-2.1558529540426958</v>
      </c>
      <c r="Y16" s="1">
        <f t="shared" si="13"/>
        <v>6.7316756331656041E-2</v>
      </c>
      <c r="Z16" s="1">
        <f t="shared" si="14"/>
        <v>0.26918283897707773</v>
      </c>
      <c r="AA16" s="1">
        <f t="shared" si="15"/>
        <v>-0.48424840788922385</v>
      </c>
      <c r="AB16" s="1">
        <f t="shared" si="16"/>
        <v>-1.096307687515073</v>
      </c>
      <c r="AC16" s="1">
        <f t="shared" si="17"/>
        <v>2.4616492613788229E-2</v>
      </c>
      <c r="AD16" s="1">
        <f t="shared" si="18"/>
        <v>0.44049940032021145</v>
      </c>
      <c r="AE16" s="1">
        <f t="shared" si="19"/>
        <v>3.9403872230596042E-2</v>
      </c>
      <c r="AF16" s="1">
        <f t="shared" si="20"/>
        <v>0.45372109310362252</v>
      </c>
      <c r="AG16" s="1">
        <f t="shared" si="21"/>
        <v>0.50687503466578143</v>
      </c>
      <c r="AI16">
        <v>630</v>
      </c>
      <c r="AJ16">
        <v>3.8511101009999997</v>
      </c>
      <c r="AK16">
        <v>2.0216819096114037E-2</v>
      </c>
      <c r="AL16">
        <f t="shared" si="24"/>
        <v>3.851110101E-2</v>
      </c>
      <c r="AM16">
        <f t="shared" si="24"/>
        <v>2.0216819096114037E-4</v>
      </c>
      <c r="AO16">
        <f t="shared" si="25"/>
        <v>0.20568021229438851</v>
      </c>
    </row>
    <row r="17" spans="1:41" x14ac:dyDescent="0.45">
      <c r="A17" s="20">
        <v>620</v>
      </c>
      <c r="B17" s="20">
        <v>11.13863690688413</v>
      </c>
      <c r="C17" s="20">
        <v>8.1856464602336096</v>
      </c>
      <c r="D17" s="25">
        <f t="shared" si="22"/>
        <v>1.3342121665993518</v>
      </c>
      <c r="E17" s="26">
        <f t="shared" si="0"/>
        <v>61.986514386810192</v>
      </c>
      <c r="F17" s="26">
        <f t="shared" si="1"/>
        <v>45.55312255120004</v>
      </c>
      <c r="G17" s="27">
        <v>0.65097774663847929</v>
      </c>
      <c r="H17" s="27">
        <v>0.01</v>
      </c>
      <c r="I17" s="1"/>
      <c r="J17" s="4">
        <f t="shared" si="26"/>
        <v>0.20413349887318299</v>
      </c>
      <c r="K17" s="1">
        <f t="shared" si="23"/>
        <v>0.77885567867283545</v>
      </c>
      <c r="L17" s="1">
        <f t="shared" si="27"/>
        <v>0.66199757030132056</v>
      </c>
      <c r="M17" s="1">
        <f t="shared" si="28"/>
        <v>2.0500471742271591E-2</v>
      </c>
      <c r="N17" s="1">
        <f t="shared" si="2"/>
        <v>4.3177590979844721E-3</v>
      </c>
      <c r="O17" s="1">
        <f t="shared" si="3"/>
        <v>0.45893087532973459</v>
      </c>
      <c r="P17" s="1">
        <f t="shared" si="4"/>
        <v>0.2512561664642195</v>
      </c>
      <c r="Q17" s="1">
        <f t="shared" si="5"/>
        <v>1.3325747114730706</v>
      </c>
      <c r="R17" s="1">
        <f t="shared" si="6"/>
        <v>0.95982270991551488</v>
      </c>
      <c r="S17" s="1">
        <f t="shared" si="7"/>
        <v>0.5775115000568255</v>
      </c>
      <c r="T17" s="1">
        <f t="shared" si="8"/>
        <v>1.0005639441836689</v>
      </c>
      <c r="U17" s="1">
        <f t="shared" si="9"/>
        <v>1.0252118769177943</v>
      </c>
      <c r="V17" s="1">
        <f t="shared" si="10"/>
        <v>1.4321520144779696</v>
      </c>
      <c r="W17" s="1">
        <f t="shared" si="11"/>
        <v>-0.19920198823142626</v>
      </c>
      <c r="X17" s="1">
        <f t="shared" si="12"/>
        <v>-2.1556923520827889</v>
      </c>
      <c r="Y17" s="1">
        <f t="shared" si="13"/>
        <v>6.773731246674744E-2</v>
      </c>
      <c r="Z17" s="1">
        <f t="shared" si="14"/>
        <v>0.27141278787111323</v>
      </c>
      <c r="AA17" s="1">
        <f t="shared" si="15"/>
        <v>-0.4840665784398861</v>
      </c>
      <c r="AB17" s="1">
        <f t="shared" si="16"/>
        <v>-1.0960827887510765</v>
      </c>
      <c r="AC17" s="1">
        <f t="shared" si="17"/>
        <v>2.4643379979346351E-2</v>
      </c>
      <c r="AD17" s="1">
        <f t="shared" si="18"/>
        <v>0.44034612874512097</v>
      </c>
      <c r="AE17" s="1">
        <f t="shared" si="19"/>
        <v>3.952007468200993E-2</v>
      </c>
      <c r="AF17" s="1">
        <f t="shared" si="20"/>
        <v>0.4536469595301047</v>
      </c>
      <c r="AG17" s="1">
        <f t="shared" si="21"/>
        <v>0.50683296578788539</v>
      </c>
      <c r="AI17">
        <v>620</v>
      </c>
      <c r="AJ17">
        <v>3.8643712995000001</v>
      </c>
      <c r="AK17">
        <v>2.0177583609786706E-2</v>
      </c>
      <c r="AL17">
        <f t="shared" si="24"/>
        <v>3.8643712995000003E-2</v>
      </c>
      <c r="AM17">
        <f t="shared" si="24"/>
        <v>2.0177583609786706E-4</v>
      </c>
      <c r="AO17">
        <f>(AJ17/100-AE17)^2+(AK17/100-AF17)^2</f>
        <v>0.20561330262509803</v>
      </c>
    </row>
    <row r="18" spans="1:41" x14ac:dyDescent="0.45">
      <c r="A18" s="20">
        <v>610</v>
      </c>
      <c r="B18" s="20">
        <v>11.088593117497146</v>
      </c>
      <c r="C18" s="20">
        <v>8.1916661705998965</v>
      </c>
      <c r="D18" s="25">
        <f t="shared" si="22"/>
        <v>1.3344584882572319</v>
      </c>
      <c r="E18" s="26">
        <f t="shared" si="0"/>
        <v>61.708020698871621</v>
      </c>
      <c r="F18" s="26">
        <f t="shared" si="1"/>
        <v>45.586622239388426</v>
      </c>
      <c r="G18" s="27">
        <v>0.65010458389062509</v>
      </c>
      <c r="H18" s="27">
        <v>0.01</v>
      </c>
      <c r="I18" s="1"/>
      <c r="J18" s="4">
        <f t="shared" si="26"/>
        <v>0.20539330020607535</v>
      </c>
      <c r="K18" s="1">
        <f t="shared" si="23"/>
        <v>0.77658570856343323</v>
      </c>
      <c r="L18" s="1">
        <f t="shared" si="27"/>
        <v>0.66215417323446402</v>
      </c>
      <c r="M18" s="1">
        <f t="shared" si="28"/>
        <v>2.0526369080268288E-2</v>
      </c>
      <c r="N18" s="1">
        <f t="shared" si="2"/>
        <v>4.3428852833091525E-3</v>
      </c>
      <c r="O18" s="1">
        <f t="shared" si="3"/>
        <v>0.4599738179754943</v>
      </c>
      <c r="P18" s="1">
        <f t="shared" si="4"/>
        <v>0.25320105764829659</v>
      </c>
      <c r="Q18" s="1">
        <f t="shared" si="5"/>
        <v>1.331548174528435</v>
      </c>
      <c r="R18" s="1">
        <f t="shared" si="6"/>
        <v>0.95977297656940042</v>
      </c>
      <c r="S18" s="1">
        <f t="shared" si="7"/>
        <v>0.5774271677227949</v>
      </c>
      <c r="T18" s="1">
        <f t="shared" si="8"/>
        <v>1.0008033889361991</v>
      </c>
      <c r="U18" s="1">
        <f t="shared" si="9"/>
        <v>1.0209689748665045</v>
      </c>
      <c r="V18" s="1">
        <f t="shared" si="10"/>
        <v>1.4291177864822624</v>
      </c>
      <c r="W18" s="1">
        <f t="shared" si="11"/>
        <v>-0.19908567084916223</v>
      </c>
      <c r="X18" s="1">
        <f t="shared" si="12"/>
        <v>-2.1555268500600531</v>
      </c>
      <c r="Y18" s="1">
        <f t="shared" si="13"/>
        <v>6.8232911108250568E-2</v>
      </c>
      <c r="Z18" s="1">
        <f t="shared" si="14"/>
        <v>0.27403380627318119</v>
      </c>
      <c r="AA18" s="1">
        <f t="shared" si="15"/>
        <v>-0.48530033752066587</v>
      </c>
      <c r="AB18" s="1">
        <f t="shared" si="16"/>
        <v>-1.0959315795048368</v>
      </c>
      <c r="AC18" s="1">
        <f t="shared" si="17"/>
        <v>2.4693168270730211E-2</v>
      </c>
      <c r="AD18" s="1">
        <f t="shared" si="18"/>
        <v>0.44132377609421031</v>
      </c>
      <c r="AE18" s="1">
        <f t="shared" si="19"/>
        <v>3.9656042864791574E-2</v>
      </c>
      <c r="AF18" s="1">
        <f t="shared" si="20"/>
        <v>0.45471069889118343</v>
      </c>
      <c r="AG18" s="1">
        <f t="shared" si="21"/>
        <v>0.50563325824402494</v>
      </c>
      <c r="AI18">
        <v>610</v>
      </c>
      <c r="AJ18">
        <v>3.8796905280000002</v>
      </c>
      <c r="AK18">
        <v>2.0716035093205465E-2</v>
      </c>
      <c r="AL18">
        <f t="shared" si="24"/>
        <v>3.8796905280000002E-2</v>
      </c>
      <c r="AM18">
        <f t="shared" si="24"/>
        <v>2.0716035093205464E-4</v>
      </c>
      <c r="AO18">
        <f t="shared" si="25"/>
        <v>0.20657420466299936</v>
      </c>
    </row>
    <row r="19" spans="1:41" x14ac:dyDescent="0.45">
      <c r="A19" s="20">
        <v>600</v>
      </c>
      <c r="B19" s="20">
        <v>11.007968002624912</v>
      </c>
      <c r="C19" s="20">
        <v>8.2103891592555325</v>
      </c>
      <c r="D19" s="25">
        <f t="shared" si="22"/>
        <v>1.3347180246913581</v>
      </c>
      <c r="E19" s="26">
        <f t="shared" si="0"/>
        <v>61.25934193460764</v>
      </c>
      <c r="F19" s="26">
        <f t="shared" si="1"/>
        <v>45.690815671257042</v>
      </c>
      <c r="G19" s="27">
        <v>0.64738518676782675</v>
      </c>
      <c r="H19" s="27">
        <v>0.01</v>
      </c>
      <c r="I19" s="1"/>
      <c r="J19" s="4">
        <f t="shared" si="26"/>
        <v>0.20823488970638646</v>
      </c>
      <c r="K19" s="1">
        <f t="shared" si="23"/>
        <v>0.77370600368953601</v>
      </c>
      <c r="L19" s="1">
        <f t="shared" si="27"/>
        <v>0.66231904385009621</v>
      </c>
      <c r="M19" s="1">
        <f t="shared" si="28"/>
        <v>2.0553667538660614E-2</v>
      </c>
      <c r="N19" s="1">
        <f t="shared" si="2"/>
        <v>4.3737789629559338E-3</v>
      </c>
      <c r="O19" s="1">
        <f t="shared" si="3"/>
        <v>0.46130031586551568</v>
      </c>
      <c r="P19" s="1">
        <f t="shared" si="4"/>
        <v>0.25761836810447902</v>
      </c>
      <c r="Q19" s="1">
        <f t="shared" si="5"/>
        <v>1.3294713419796833</v>
      </c>
      <c r="R19" s="1">
        <f t="shared" si="6"/>
        <v>0.95972055523893951</v>
      </c>
      <c r="S19" s="1">
        <f t="shared" si="7"/>
        <v>0.57733836280677586</v>
      </c>
      <c r="T19" s="1">
        <f t="shared" si="8"/>
        <v>1.0014307481073923</v>
      </c>
      <c r="U19" s="1">
        <f t="shared" si="9"/>
        <v>1.015232871155723</v>
      </c>
      <c r="V19" s="1">
        <f t="shared" si="10"/>
        <v>1.4250255375519039</v>
      </c>
      <c r="W19" s="1">
        <f t="shared" si="11"/>
        <v>-0.19896323468510252</v>
      </c>
      <c r="X19" s="1">
        <f t="shared" si="12"/>
        <v>-2.1553532474220991</v>
      </c>
      <c r="Y19" s="1">
        <f t="shared" si="13"/>
        <v>6.9392506524251288E-2</v>
      </c>
      <c r="Z19" s="1">
        <f t="shared" si="14"/>
        <v>0.28001023766679889</v>
      </c>
      <c r="AA19" s="1">
        <f t="shared" si="15"/>
        <v>-0.48684543431237221</v>
      </c>
      <c r="AB19" s="1">
        <f t="shared" si="16"/>
        <v>-1.0955559251248281</v>
      </c>
      <c r="AC19" s="1">
        <f t="shared" si="17"/>
        <v>2.4749877048846847E-2</v>
      </c>
      <c r="AD19" s="1">
        <f t="shared" si="18"/>
        <v>0.44257215302406966</v>
      </c>
      <c r="AE19" s="1">
        <f t="shared" si="19"/>
        <v>3.9931320305292263E-2</v>
      </c>
      <c r="AF19" s="1">
        <f t="shared" si="20"/>
        <v>0.45616644709406878</v>
      </c>
      <c r="AG19" s="1">
        <f t="shared" si="21"/>
        <v>0.50390223260063904</v>
      </c>
      <c r="AI19">
        <v>600</v>
      </c>
      <c r="AJ19">
        <v>3.9122726920000002</v>
      </c>
      <c r="AK19">
        <v>2.146287819201758E-2</v>
      </c>
      <c r="AL19">
        <f t="shared" si="24"/>
        <v>3.9122726920000003E-2</v>
      </c>
      <c r="AM19">
        <f t="shared" si="24"/>
        <v>2.1462878192017579E-4</v>
      </c>
      <c r="AO19">
        <f t="shared" si="25"/>
        <v>0.20789271444541729</v>
      </c>
    </row>
    <row r="20" spans="1:41" x14ac:dyDescent="0.45">
      <c r="A20" s="20">
        <v>590</v>
      </c>
      <c r="B20" s="20">
        <v>10.925067901842691</v>
      </c>
      <c r="C20" s="20">
        <v>8.2419676870188709</v>
      </c>
      <c r="D20" s="25">
        <f t="shared" si="22"/>
        <v>1.3349917491696419</v>
      </c>
      <c r="E20" s="26">
        <f t="shared" si="0"/>
        <v>60.798002873754584</v>
      </c>
      <c r="F20" s="26">
        <f t="shared" si="1"/>
        <v>45.86655017826002</v>
      </c>
      <c r="G20" s="27">
        <v>0.64280975484364022</v>
      </c>
      <c r="H20" s="27">
        <v>0.01</v>
      </c>
      <c r="I20" s="1"/>
      <c r="J20" s="4">
        <f t="shared" si="26"/>
        <v>0.2122681203648282</v>
      </c>
      <c r="K20" s="1">
        <f t="shared" si="23"/>
        <v>0.77181087176403762</v>
      </c>
      <c r="L20" s="1">
        <f t="shared" si="27"/>
        <v>0.66249277883424973</v>
      </c>
      <c r="M20" s="1">
        <f t="shared" si="28"/>
        <v>2.0582471391278931E-2</v>
      </c>
      <c r="N20" s="1">
        <f t="shared" si="2"/>
        <v>4.3965408738826026E-3</v>
      </c>
      <c r="O20" s="1">
        <f t="shared" si="3"/>
        <v>0.46217536973071499</v>
      </c>
      <c r="P20" s="1">
        <f t="shared" si="4"/>
        <v>0.26394505296496373</v>
      </c>
      <c r="Q20" s="1">
        <f t="shared" si="5"/>
        <v>1.326589992563467</v>
      </c>
      <c r="R20" s="1">
        <f t="shared" si="6"/>
        <v>0.95966524613494386</v>
      </c>
      <c r="S20" s="1">
        <f t="shared" si="7"/>
        <v>0.57724476061054952</v>
      </c>
      <c r="T20" s="1">
        <f t="shared" si="8"/>
        <v>1.0023551751803539</v>
      </c>
      <c r="U20" s="1">
        <f t="shared" si="9"/>
        <v>1.0107490455165078</v>
      </c>
      <c r="V20" s="1">
        <f t="shared" si="10"/>
        <v>1.4218346011447787</v>
      </c>
      <c r="W20" s="1">
        <f t="shared" si="11"/>
        <v>-0.19883424015444257</v>
      </c>
      <c r="X20" s="1">
        <f t="shared" si="12"/>
        <v>-2.1551687407157343</v>
      </c>
      <c r="Y20" s="1">
        <f t="shared" si="13"/>
        <v>7.1063424995255531E-2</v>
      </c>
      <c r="Z20" s="1">
        <f t="shared" si="14"/>
        <v>0.2886555944229382</v>
      </c>
      <c r="AA20" s="1">
        <f t="shared" si="15"/>
        <v>-0.48782300724975686</v>
      </c>
      <c r="AB20" s="1">
        <f t="shared" si="16"/>
        <v>-1.094947442365281</v>
      </c>
      <c r="AC20" s="1">
        <f t="shared" si="17"/>
        <v>2.4800273129946548E-2</v>
      </c>
      <c r="AD20" s="1">
        <f t="shared" si="18"/>
        <v>0.44338586491931481</v>
      </c>
      <c r="AE20" s="1">
        <f t="shared" si="19"/>
        <v>4.0311819510043465E-2</v>
      </c>
      <c r="AF20" s="1">
        <f t="shared" si="20"/>
        <v>0.45728422187570023</v>
      </c>
      <c r="AG20" s="1">
        <f t="shared" si="21"/>
        <v>0.50240395861425635</v>
      </c>
      <c r="AI20">
        <v>590</v>
      </c>
      <c r="AJ20">
        <v>3.9579502345000002</v>
      </c>
      <c r="AK20">
        <v>2.2036095130402011E-2</v>
      </c>
      <c r="AL20">
        <f t="shared" si="24"/>
        <v>3.9579502345000003E-2</v>
      </c>
      <c r="AM20">
        <f t="shared" si="24"/>
        <v>2.2036095130402011E-4</v>
      </c>
      <c r="AO20">
        <f t="shared" si="25"/>
        <v>0.20890790925154604</v>
      </c>
    </row>
    <row r="21" spans="1:41" x14ac:dyDescent="0.45">
      <c r="A21" s="20">
        <v>580</v>
      </c>
      <c r="B21" s="20">
        <v>10.629236766189846</v>
      </c>
      <c r="C21" s="20">
        <v>8.25737493520732</v>
      </c>
      <c r="D21" s="25">
        <f t="shared" si="22"/>
        <v>1.3352807270519074</v>
      </c>
      <c r="E21" s="26">
        <f t="shared" si="0"/>
        <v>59.151702603846502</v>
      </c>
      <c r="F21" s="26">
        <f t="shared" si="1"/>
        <v>45.952291514428737</v>
      </c>
      <c r="G21" s="27">
        <v>0.64058689082081888</v>
      </c>
      <c r="H21" s="27">
        <v>0.01</v>
      </c>
      <c r="I21" s="1"/>
      <c r="J21" s="4">
        <f t="shared" si="26"/>
        <v>0.21826865144091553</v>
      </c>
      <c r="K21" s="1">
        <f t="shared" si="23"/>
        <v>0.7566755857095544</v>
      </c>
      <c r="L21" s="1">
        <f t="shared" si="27"/>
        <v>0.66267602996110608</v>
      </c>
      <c r="M21" s="1">
        <f t="shared" si="28"/>
        <v>2.0612894900522122E-2</v>
      </c>
      <c r="N21" s="1">
        <f t="shared" si="2"/>
        <v>4.538359824245726E-3</v>
      </c>
      <c r="O21" s="1">
        <f t="shared" si="3"/>
        <v>0.46922373109075127</v>
      </c>
      <c r="P21" s="1">
        <f t="shared" si="4"/>
        <v>0.27348206362717709</v>
      </c>
      <c r="Q21" s="1">
        <f t="shared" si="5"/>
        <v>1.3223731523617661</v>
      </c>
      <c r="R21" s="1">
        <f t="shared" si="6"/>
        <v>0.95960683035945527</v>
      </c>
      <c r="S21" s="1">
        <f t="shared" si="7"/>
        <v>0.5771460062378494</v>
      </c>
      <c r="T21" s="1">
        <f t="shared" si="8"/>
        <v>1.0037803247300183</v>
      </c>
      <c r="U21" s="1">
        <f t="shared" si="9"/>
        <v>0.98416932485723962</v>
      </c>
      <c r="V21" s="1">
        <f t="shared" si="10"/>
        <v>1.403064239438079</v>
      </c>
      <c r="W21" s="1">
        <f t="shared" si="11"/>
        <v>-0.19869820731389465</v>
      </c>
      <c r="X21" s="1">
        <f t="shared" si="12"/>
        <v>-2.1549922451463202</v>
      </c>
      <c r="Y21" s="1">
        <f t="shared" si="13"/>
        <v>7.3594781801240544E-2</v>
      </c>
      <c r="Z21" s="1">
        <f t="shared" si="14"/>
        <v>0.30188544826050173</v>
      </c>
      <c r="AA21" s="1">
        <f t="shared" si="15"/>
        <v>-0.49617010963313946</v>
      </c>
      <c r="AB21" s="1">
        <f t="shared" si="16"/>
        <v>-1.0945619717169066</v>
      </c>
      <c r="AC21" s="1">
        <f t="shared" si="17"/>
        <v>2.4966492840411577E-2</v>
      </c>
      <c r="AD21" s="1">
        <f t="shared" si="18"/>
        <v>0.45012108958624775</v>
      </c>
      <c r="AE21" s="1">
        <f t="shared" si="19"/>
        <v>4.0875762990321633E-2</v>
      </c>
      <c r="AF21" s="1">
        <f t="shared" si="20"/>
        <v>0.46443735140440473</v>
      </c>
      <c r="AG21" s="1">
        <f t="shared" si="21"/>
        <v>0.49468688560527369</v>
      </c>
      <c r="AI21">
        <v>580</v>
      </c>
      <c r="AJ21">
        <v>4.0258965490000005</v>
      </c>
      <c r="AK21">
        <v>2.6213754561752827E-2</v>
      </c>
      <c r="AL21">
        <f t="shared" si="24"/>
        <v>4.0258965490000007E-2</v>
      </c>
      <c r="AM21">
        <f t="shared" si="24"/>
        <v>2.6213754561752828E-4</v>
      </c>
      <c r="AO21">
        <f t="shared" si="25"/>
        <v>0.21545900960000722</v>
      </c>
    </row>
    <row r="22" spans="1:41" x14ac:dyDescent="0.45">
      <c r="A22" s="20">
        <v>570</v>
      </c>
      <c r="B22" s="20">
        <v>9.9283157850585724</v>
      </c>
      <c r="C22" s="20">
        <v>8.2264563432689304</v>
      </c>
      <c r="D22" s="25">
        <f t="shared" si="22"/>
        <v>1.3355861265179871</v>
      </c>
      <c r="E22" s="26">
        <f t="shared" si="0"/>
        <v>55.251077343850959</v>
      </c>
      <c r="F22" s="26">
        <f t="shared" si="1"/>
        <v>45.780229550291601</v>
      </c>
      <c r="G22" s="27">
        <v>0.64313474977398999</v>
      </c>
      <c r="H22" s="27">
        <v>0.01</v>
      </c>
      <c r="I22" s="1"/>
      <c r="J22" s="4">
        <f t="shared" si="26"/>
        <v>0.228212413853633</v>
      </c>
      <c r="K22" s="1">
        <f t="shared" si="23"/>
        <v>0.7158845041771994</v>
      </c>
      <c r="L22" s="1">
        <f t="shared" si="27"/>
        <v>0.66286951032674402</v>
      </c>
      <c r="M22" s="1">
        <f t="shared" si="28"/>
        <v>2.0645063497430071E-2</v>
      </c>
      <c r="N22" s="1">
        <f t="shared" si="2"/>
        <v>4.9318157506174805E-3</v>
      </c>
      <c r="O22" s="1">
        <f t="shared" si="3"/>
        <v>0.48875961063273482</v>
      </c>
      <c r="P22" s="1">
        <f t="shared" si="4"/>
        <v>0.28961817571309406</v>
      </c>
      <c r="Q22" s="1">
        <f t="shared" si="5"/>
        <v>1.3154503798300372</v>
      </c>
      <c r="R22" s="1">
        <f t="shared" si="6"/>
        <v>0.95954506765224357</v>
      </c>
      <c r="S22" s="1">
        <f t="shared" si="7"/>
        <v>0.57704171114647385</v>
      </c>
      <c r="T22" s="1">
        <f t="shared" si="8"/>
        <v>1.006236269636102</v>
      </c>
      <c r="U22" s="1">
        <f t="shared" si="9"/>
        <v>0.91648499716141107</v>
      </c>
      <c r="V22" s="1">
        <f t="shared" si="10"/>
        <v>1.3564456310600701</v>
      </c>
      <c r="W22" s="1">
        <f t="shared" si="11"/>
        <v>-0.19855461132494706</v>
      </c>
      <c r="X22" s="1">
        <f t="shared" si="12"/>
        <v>-2.1548433333419212</v>
      </c>
      <c r="Y22" s="1">
        <f t="shared" si="13"/>
        <v>7.7896401779412469E-2</v>
      </c>
      <c r="Z22" s="1">
        <f t="shared" si="14"/>
        <v>0.3248335011145998</v>
      </c>
      <c r="AA22" s="1">
        <f t="shared" si="15"/>
        <v>-0.51942452652462601</v>
      </c>
      <c r="AB22" s="1">
        <f t="shared" si="16"/>
        <v>-1.0946439375893962</v>
      </c>
      <c r="AC22" s="1">
        <f t="shared" si="17"/>
        <v>2.5375827656511071E-2</v>
      </c>
      <c r="AD22" s="1">
        <f t="shared" si="18"/>
        <v>0.46883471834855761</v>
      </c>
      <c r="AE22" s="1">
        <f t="shared" si="19"/>
        <v>4.1786534983613663E-2</v>
      </c>
      <c r="AF22" s="1">
        <f t="shared" si="20"/>
        <v>0.48376663862848018</v>
      </c>
      <c r="AG22" s="1">
        <f t="shared" si="21"/>
        <v>0.4744468263879062</v>
      </c>
      <c r="AI22">
        <v>570</v>
      </c>
      <c r="AJ22">
        <v>4.138884783</v>
      </c>
      <c r="AK22">
        <v>4.1452907296548713E-2</v>
      </c>
      <c r="AL22">
        <f t="shared" si="24"/>
        <v>4.1388847829999999E-2</v>
      </c>
      <c r="AM22">
        <f t="shared" si="24"/>
        <v>4.1452907296548713E-4</v>
      </c>
      <c r="AO22">
        <f t="shared" si="25"/>
        <v>0.23362941996683845</v>
      </c>
    </row>
    <row r="23" spans="1:41" x14ac:dyDescent="0.45">
      <c r="A23" s="20">
        <v>560</v>
      </c>
      <c r="B23" s="20">
        <v>9.1125870754141829</v>
      </c>
      <c r="C23" s="20">
        <v>8.1910637429071436</v>
      </c>
      <c r="D23" s="25">
        <f t="shared" si="22"/>
        <v>1.3359092307892544</v>
      </c>
      <c r="E23" s="26">
        <f t="shared" si="0"/>
        <v>50.711547074679935</v>
      </c>
      <c r="F23" s="26">
        <f t="shared" si="1"/>
        <v>45.583269729278257</v>
      </c>
      <c r="G23" s="27">
        <v>0.64841661948348894</v>
      </c>
      <c r="H23" s="27">
        <v>0.01</v>
      </c>
      <c r="I23" s="1"/>
      <c r="J23" s="4">
        <f t="shared" si="26"/>
        <v>0.24013833154921105</v>
      </c>
      <c r="K23" s="1">
        <f t="shared" si="23"/>
        <v>0.66737867141095542</v>
      </c>
      <c r="L23" s="1">
        <f t="shared" si="27"/>
        <v>0.66307400142185724</v>
      </c>
      <c r="M23" s="1">
        <f t="shared" si="28"/>
        <v>2.067911512863823E-2</v>
      </c>
      <c r="N23" s="1">
        <f t="shared" si="2"/>
        <v>5.4431988783355577E-3</v>
      </c>
      <c r="O23" s="1">
        <f t="shared" si="3"/>
        <v>0.51305169371575909</v>
      </c>
      <c r="P23" s="1">
        <f t="shared" si="4"/>
        <v>0.30952865137231383</v>
      </c>
      <c r="Q23" s="1">
        <f t="shared" si="5"/>
        <v>1.3070551306555005</v>
      </c>
      <c r="R23" s="1">
        <f t="shared" si="6"/>
        <v>0.95947969381928222</v>
      </c>
      <c r="S23" s="1">
        <f t="shared" si="7"/>
        <v>0.57693144923134387</v>
      </c>
      <c r="T23" s="1">
        <f t="shared" si="8"/>
        <v>1.0092697485667927</v>
      </c>
      <c r="U23" s="1">
        <f t="shared" si="9"/>
        <v>0.83920550721429876</v>
      </c>
      <c r="V23" s="1">
        <f t="shared" si="10"/>
        <v>1.3054753476564804</v>
      </c>
      <c r="W23" s="1">
        <f t="shared" si="11"/>
        <v>-0.1984028773113001</v>
      </c>
      <c r="X23" s="1">
        <f t="shared" si="12"/>
        <v>-2.154700404819017</v>
      </c>
      <c r="Y23" s="1">
        <f t="shared" si="13"/>
        <v>8.3205636319719084E-2</v>
      </c>
      <c r="Z23" s="1">
        <f t="shared" si="14"/>
        <v>0.35418510551826954</v>
      </c>
      <c r="AA23" s="1">
        <f t="shared" si="15"/>
        <v>-0.54832393872610363</v>
      </c>
      <c r="AB23" s="1">
        <f t="shared" si="16"/>
        <v>-1.0948218775008018</v>
      </c>
      <c r="AC23" s="1">
        <f t="shared" si="17"/>
        <v>2.5900108264503223E-2</v>
      </c>
      <c r="AD23" s="1">
        <f t="shared" si="18"/>
        <v>0.4921075696673739</v>
      </c>
      <c r="AE23" s="1">
        <f t="shared" si="19"/>
        <v>4.2835790828955563E-2</v>
      </c>
      <c r="AF23" s="1">
        <f t="shared" si="20"/>
        <v>0.50770903878650075</v>
      </c>
      <c r="AG23" s="1">
        <f t="shared" si="21"/>
        <v>0.44945517038454363</v>
      </c>
      <c r="AI23">
        <v>560</v>
      </c>
      <c r="AJ23">
        <v>4.2771644589999998</v>
      </c>
      <c r="AK23">
        <v>7.1383597615764016E-2</v>
      </c>
      <c r="AL23">
        <f t="shared" si="24"/>
        <v>4.2771644589999998E-2</v>
      </c>
      <c r="AM23">
        <f t="shared" si="24"/>
        <v>7.1383597615764019E-4</v>
      </c>
      <c r="AO23">
        <f t="shared" si="25"/>
        <v>0.25704413978744101</v>
      </c>
    </row>
    <row r="24" spans="1:41" x14ac:dyDescent="0.45">
      <c r="A24" s="20">
        <v>550</v>
      </c>
      <c r="B24" s="20">
        <v>9.0193942425346485</v>
      </c>
      <c r="C24" s="20">
        <v>8.2317434241168854</v>
      </c>
      <c r="D24" s="25">
        <f t="shared" si="22"/>
        <v>1.3362514520866062</v>
      </c>
      <c r="E24" s="26">
        <f t="shared" si="0"/>
        <v>50.19292895970532</v>
      </c>
      <c r="F24" s="26">
        <f t="shared" si="1"/>
        <v>45.809652155210472</v>
      </c>
      <c r="G24" s="27">
        <v>0.64171913039032702</v>
      </c>
      <c r="H24" s="27">
        <v>0.01</v>
      </c>
      <c r="I24" s="1"/>
      <c r="J24" s="4">
        <f t="shared" si="26"/>
        <v>0.24641635914618779</v>
      </c>
      <c r="K24" s="1">
        <f t="shared" si="23"/>
        <v>0.66605650970390762</v>
      </c>
      <c r="L24" s="1">
        <f t="shared" si="27"/>
        <v>0.66329036117473783</v>
      </c>
      <c r="M24" s="1">
        <f t="shared" si="28"/>
        <v>2.0715201797846184E-2</v>
      </c>
      <c r="N24" s="1">
        <f t="shared" si="2"/>
        <v>5.4671354618578312E-3</v>
      </c>
      <c r="O24" s="1">
        <f t="shared" si="3"/>
        <v>0.51373047965242968</v>
      </c>
      <c r="P24" s="1">
        <f t="shared" si="4"/>
        <v>0.32025526270989269</v>
      </c>
      <c r="Q24" s="1">
        <f t="shared" si="5"/>
        <v>1.3024501852408572</v>
      </c>
      <c r="R24" s="1">
        <f t="shared" si="6"/>
        <v>0.95941041779066427</v>
      </c>
      <c r="S24" s="1">
        <f t="shared" si="7"/>
        <v>0.57681475236413815</v>
      </c>
      <c r="T24" s="1">
        <f t="shared" si="8"/>
        <v>1.0108478551355375</v>
      </c>
      <c r="U24" s="1">
        <f t="shared" si="9"/>
        <v>0.83548287713036606</v>
      </c>
      <c r="V24" s="1">
        <f t="shared" si="10"/>
        <v>1.3030854300382744</v>
      </c>
      <c r="W24" s="1">
        <f t="shared" si="11"/>
        <v>-0.19824237451651808</v>
      </c>
      <c r="X24" s="1">
        <f t="shared" si="12"/>
        <v>-2.1544694180415642</v>
      </c>
      <c r="Y24" s="1">
        <f t="shared" si="13"/>
        <v>8.6038796945720128E-2</v>
      </c>
      <c r="Z24" s="1">
        <f t="shared" si="14"/>
        <v>0.37051141803934862</v>
      </c>
      <c r="AA24" s="1">
        <f t="shared" si="15"/>
        <v>-0.5488882027043126</v>
      </c>
      <c r="AB24" s="1">
        <f t="shared" si="16"/>
        <v>-1.0937213884131636</v>
      </c>
      <c r="AC24" s="1">
        <f t="shared" si="17"/>
        <v>2.5958771534940289E-2</v>
      </c>
      <c r="AD24" s="1">
        <f t="shared" si="18"/>
        <v>0.49272267258088437</v>
      </c>
      <c r="AE24" s="1">
        <f t="shared" si="19"/>
        <v>4.3414575464050684E-2</v>
      </c>
      <c r="AF24" s="1">
        <f t="shared" si="20"/>
        <v>0.50880981064367459</v>
      </c>
      <c r="AG24" s="1">
        <f t="shared" si="21"/>
        <v>0.44777561389227472</v>
      </c>
      <c r="AI24">
        <v>550</v>
      </c>
      <c r="AJ24">
        <v>4.3522770405000006</v>
      </c>
      <c r="AK24">
        <v>7.3032877096715437E-2</v>
      </c>
      <c r="AL24">
        <f t="shared" si="24"/>
        <v>4.3522770405000008E-2</v>
      </c>
      <c r="AM24">
        <f t="shared" si="24"/>
        <v>7.3032877096715441E-4</v>
      </c>
      <c r="AO24">
        <f t="shared" si="25"/>
        <v>0.2581447716061841</v>
      </c>
    </row>
    <row r="25" spans="1:41" x14ac:dyDescent="0.45">
      <c r="A25" s="20">
        <v>540</v>
      </c>
      <c r="B25" s="20">
        <v>9.2594521011995106</v>
      </c>
      <c r="C25" s="20">
        <v>8.2804743437711075</v>
      </c>
      <c r="D25" s="25">
        <f t="shared" si="22"/>
        <v>1.3366143476133756</v>
      </c>
      <c r="E25" s="26">
        <f t="shared" si="0"/>
        <v>51.528850943175279</v>
      </c>
      <c r="F25" s="26">
        <f t="shared" si="1"/>
        <v>46.080839723086214</v>
      </c>
      <c r="G25" s="27">
        <v>0.63012825298634523</v>
      </c>
      <c r="H25" s="27">
        <v>0.01</v>
      </c>
      <c r="I25" s="1"/>
      <c r="J25" s="4">
        <f t="shared" si="26"/>
        <v>0.24855318520008873</v>
      </c>
      <c r="K25" s="1">
        <f t="shared" si="23"/>
        <v>0.68572851635409393</v>
      </c>
      <c r="L25" s="1">
        <f t="shared" si="27"/>
        <v>0.6635195331193201</v>
      </c>
      <c r="M25" s="1">
        <f t="shared" si="28"/>
        <v>2.0753491334700516E-2</v>
      </c>
      <c r="N25" s="1">
        <f t="shared" si="2"/>
        <v>5.2659283609531697E-3</v>
      </c>
      <c r="O25" s="1">
        <f t="shared" si="3"/>
        <v>0.5037231253355986</v>
      </c>
      <c r="P25" s="1">
        <f t="shared" si="4"/>
        <v>0.32393701947133235</v>
      </c>
      <c r="Q25" s="1">
        <f t="shared" si="5"/>
        <v>1.3006914689818057</v>
      </c>
      <c r="R25" s="1">
        <f t="shared" si="6"/>
        <v>0.95933691824543454</v>
      </c>
      <c r="S25" s="1">
        <f t="shared" si="7"/>
        <v>0.57669110530163137</v>
      </c>
      <c r="T25" s="1">
        <f t="shared" si="8"/>
        <v>1.011314194276947</v>
      </c>
      <c r="U25" s="1">
        <f t="shared" si="9"/>
        <v>0.86425232386870898</v>
      </c>
      <c r="V25" s="1">
        <f t="shared" si="10"/>
        <v>1.3217155818527917</v>
      </c>
      <c r="W25" s="1">
        <f t="shared" si="11"/>
        <v>-0.19807240965131578</v>
      </c>
      <c r="X25" s="1">
        <f t="shared" si="12"/>
        <v>-2.1541899103361439</v>
      </c>
      <c r="Y25" s="1">
        <f t="shared" si="13"/>
        <v>8.6974012554446228E-2</v>
      </c>
      <c r="Z25" s="1">
        <f t="shared" si="14"/>
        <v>0.37622070401847602</v>
      </c>
      <c r="AA25" s="1">
        <f t="shared" si="15"/>
        <v>-0.53675481768449451</v>
      </c>
      <c r="AB25" s="1">
        <f t="shared" si="16"/>
        <v>-1.0923477527020318</v>
      </c>
      <c r="AC25" s="1">
        <f t="shared" si="17"/>
        <v>2.5803666888262397E-2</v>
      </c>
      <c r="AD25" s="1">
        <f t="shared" si="18"/>
        <v>0.48308485018454872</v>
      </c>
      <c r="AE25" s="1">
        <f t="shared" si="19"/>
        <v>4.3662210601007889E-2</v>
      </c>
      <c r="AF25" s="1">
        <f t="shared" si="20"/>
        <v>0.49946443548819164</v>
      </c>
      <c r="AG25" s="1">
        <f t="shared" si="21"/>
        <v>0.45687335391080053</v>
      </c>
      <c r="AI25">
        <v>540</v>
      </c>
      <c r="AJ25">
        <v>4.3795516489999997</v>
      </c>
      <c r="AK25">
        <v>5.9179039602636402E-2</v>
      </c>
      <c r="AL25">
        <f t="shared" si="24"/>
        <v>4.3795516489999999E-2</v>
      </c>
      <c r="AM25">
        <f t="shared" si="24"/>
        <v>5.9179039602636407E-4</v>
      </c>
      <c r="AO25">
        <f t="shared" si="25"/>
        <v>0.24887393379171355</v>
      </c>
    </row>
    <row r="26" spans="1:41" x14ac:dyDescent="0.45">
      <c r="A26" s="20">
        <v>530</v>
      </c>
      <c r="B26" s="20">
        <v>9.6841018413190518</v>
      </c>
      <c r="C26" s="20">
        <v>8.4431132320253841</v>
      </c>
      <c r="D26" s="25">
        <f t="shared" si="22"/>
        <v>1.3369996379067386</v>
      </c>
      <c r="E26" s="26">
        <f t="shared" si="0"/>
        <v>53.89202674694053</v>
      </c>
      <c r="F26" s="26">
        <f t="shared" si="1"/>
        <v>46.985925136221269</v>
      </c>
      <c r="G26" s="27">
        <v>0.61760240310485714</v>
      </c>
      <c r="H26" s="27">
        <v>0.01</v>
      </c>
      <c r="I26" s="1"/>
      <c r="J26" s="4">
        <f t="shared" si="26"/>
        <v>0.25003439996169136</v>
      </c>
      <c r="K26" s="1">
        <f t="shared" si="23"/>
        <v>0.71859331606926635</v>
      </c>
      <c r="L26" s="1">
        <f t="shared" si="27"/>
        <v>0.66376255687127572</v>
      </c>
      <c r="M26" s="1">
        <f t="shared" si="28"/>
        <v>2.0794169430399873E-2</v>
      </c>
      <c r="N26" s="1">
        <f t="shared" si="2"/>
        <v>4.9405961370076494E-3</v>
      </c>
      <c r="O26" s="1">
        <f t="shared" si="3"/>
        <v>0.48743744434543934</v>
      </c>
      <c r="P26" s="1">
        <f t="shared" si="4"/>
        <v>0.32649537277566354</v>
      </c>
      <c r="Q26" s="1">
        <f t="shared" si="5"/>
        <v>1.2993721999562251</v>
      </c>
      <c r="R26" s="1">
        <f t="shared" si="6"/>
        <v>0.95925883972867321</v>
      </c>
      <c r="S26" s="1">
        <f t="shared" si="7"/>
        <v>0.57655993985858789</v>
      </c>
      <c r="T26" s="1">
        <f t="shared" si="8"/>
        <v>1.0115973290897711</v>
      </c>
      <c r="U26" s="1">
        <f t="shared" si="9"/>
        <v>0.91384784132828978</v>
      </c>
      <c r="V26" s="1">
        <f t="shared" si="10"/>
        <v>1.3546652269473722</v>
      </c>
      <c r="W26" s="1">
        <f t="shared" si="11"/>
        <v>-0.19789221929997691</v>
      </c>
      <c r="X26" s="1">
        <f t="shared" si="12"/>
        <v>-2.1538763832034054</v>
      </c>
      <c r="Y26" s="1">
        <f t="shared" si="13"/>
        <v>8.7603259540482606E-2</v>
      </c>
      <c r="Z26" s="1">
        <f t="shared" si="14"/>
        <v>0.38022648759336181</v>
      </c>
      <c r="AA26" s="1">
        <f t="shared" si="15"/>
        <v>-0.51717656386703059</v>
      </c>
      <c r="AB26" s="1">
        <f t="shared" si="16"/>
        <v>-1.0905530976561113</v>
      </c>
      <c r="AC26" s="1">
        <f t="shared" si="17"/>
        <v>2.5531917417767717E-2</v>
      </c>
      <c r="AD26" s="1">
        <f t="shared" si="18"/>
        <v>0.46742451859544826</v>
      </c>
      <c r="AE26" s="1">
        <f t="shared" si="19"/>
        <v>4.3870704762980238E-2</v>
      </c>
      <c r="AF26" s="1">
        <f t="shared" si="20"/>
        <v>0.48410501021481467</v>
      </c>
      <c r="AG26" s="1">
        <f t="shared" si="21"/>
        <v>0.47202428502220506</v>
      </c>
      <c r="AI26">
        <v>530</v>
      </c>
      <c r="AJ26">
        <v>4.3993060590000006</v>
      </c>
      <c r="AK26">
        <v>4.1512776973091498E-2</v>
      </c>
      <c r="AL26">
        <f t="shared" si="24"/>
        <v>4.3993060590000008E-2</v>
      </c>
      <c r="AM26">
        <f t="shared" si="24"/>
        <v>4.1512776973091496E-4</v>
      </c>
      <c r="AO26">
        <f t="shared" si="25"/>
        <v>0.23395591735068735</v>
      </c>
    </row>
    <row r="27" spans="1:41" x14ac:dyDescent="0.45">
      <c r="A27" s="20">
        <v>520</v>
      </c>
      <c r="B27" s="20">
        <v>11.126391969904573</v>
      </c>
      <c r="C27" s="20">
        <v>8.1882907566150056</v>
      </c>
      <c r="D27" s="25">
        <f t="shared" si="22"/>
        <v>1.3374092279682084</v>
      </c>
      <c r="E27" s="26">
        <f t="shared" si="0"/>
        <v>61.91837131251895</v>
      </c>
      <c r="F27" s="26">
        <f t="shared" si="1"/>
        <v>45.567838060562508</v>
      </c>
      <c r="G27" s="27">
        <v>0.58191399847240766</v>
      </c>
      <c r="H27" s="27">
        <v>0.01</v>
      </c>
      <c r="I27" s="1"/>
      <c r="J27" s="4">
        <f t="shared" si="26"/>
        <v>0.23528909944041432</v>
      </c>
      <c r="K27" s="1">
        <f t="shared" si="23"/>
        <v>0.8096964652551637</v>
      </c>
      <c r="L27" s="1">
        <f t="shared" si="27"/>
        <v>0.66402058012916121</v>
      </c>
      <c r="M27" s="1">
        <f t="shared" si="28"/>
        <v>2.0837441987156344E-2</v>
      </c>
      <c r="N27" s="1">
        <f t="shared" si="2"/>
        <v>4.1262067955735986E-3</v>
      </c>
      <c r="O27" s="1">
        <f t="shared" si="3"/>
        <v>0.44499311659776414</v>
      </c>
      <c r="P27" s="1">
        <f t="shared" si="4"/>
        <v>0.30129829002564262</v>
      </c>
      <c r="Q27" s="1">
        <f t="shared" si="5"/>
        <v>1.3092401280288208</v>
      </c>
      <c r="R27" s="1">
        <f t="shared" si="6"/>
        <v>0.95917578817133842</v>
      </c>
      <c r="S27" s="1">
        <f t="shared" si="7"/>
        <v>0.5764206282213693</v>
      </c>
      <c r="T27" s="1">
        <f t="shared" si="8"/>
        <v>1.0075343374621157</v>
      </c>
      <c r="U27" s="1">
        <f t="shared" si="9"/>
        <v>1.0648162645895523</v>
      </c>
      <c r="V27" s="1">
        <f t="shared" si="10"/>
        <v>1.4607647576986678</v>
      </c>
      <c r="W27" s="1">
        <f t="shared" si="11"/>
        <v>-0.19770096123142095</v>
      </c>
      <c r="X27" s="1">
        <f t="shared" si="12"/>
        <v>-2.1534719110737166</v>
      </c>
      <c r="Y27" s="1">
        <f t="shared" si="13"/>
        <v>8.0786026553015866E-2</v>
      </c>
      <c r="Z27" s="1">
        <f t="shared" si="14"/>
        <v>0.34202646474571607</v>
      </c>
      <c r="AA27" s="1">
        <f t="shared" si="15"/>
        <v>-0.46693585283550632</v>
      </c>
      <c r="AB27" s="1">
        <f t="shared" si="16"/>
        <v>-1.0893525933298303</v>
      </c>
      <c r="AC27" s="1">
        <f t="shared" si="17"/>
        <v>2.4793821355982383E-2</v>
      </c>
      <c r="AD27" s="1">
        <f t="shared" si="18"/>
        <v>0.42667798125523948</v>
      </c>
      <c r="AE27" s="1">
        <f t="shared" si="19"/>
        <v>4.2605966826322852E-2</v>
      </c>
      <c r="AF27" s="1">
        <f t="shared" si="20"/>
        <v>0.44247396522125687</v>
      </c>
      <c r="AG27" s="1">
        <f t="shared" si="21"/>
        <v>0.51492006795242018</v>
      </c>
      <c r="AI27">
        <v>520</v>
      </c>
      <c r="AJ27">
        <v>4.2311036585000004</v>
      </c>
      <c r="AK27">
        <v>1.5079220264211461E-2</v>
      </c>
      <c r="AL27">
        <f t="shared" si="24"/>
        <v>4.2311036585000003E-2</v>
      </c>
      <c r="AM27">
        <f t="shared" si="24"/>
        <v>1.5079220264211461E-4</v>
      </c>
      <c r="AO27">
        <f t="shared" si="25"/>
        <v>0.19564987637310263</v>
      </c>
    </row>
    <row r="28" spans="1:41" x14ac:dyDescent="0.45">
      <c r="A28" s="20">
        <v>510</v>
      </c>
      <c r="B28" s="20">
        <v>11.939804309505469</v>
      </c>
      <c r="C28" s="20">
        <v>8.6335781455975571</v>
      </c>
      <c r="D28" s="25">
        <f t="shared" si="22"/>
        <v>1.3378452316656964</v>
      </c>
      <c r="E28" s="26">
        <f t="shared" si="0"/>
        <v>66.445010982397946</v>
      </c>
      <c r="F28" s="26">
        <f t="shared" si="1"/>
        <v>48.045862380250412</v>
      </c>
      <c r="G28" s="27">
        <v>0.61780795620756934</v>
      </c>
      <c r="H28" s="27">
        <v>0.01</v>
      </c>
      <c r="I28" s="1"/>
      <c r="J28" s="4">
        <f t="shared" si="26"/>
        <v>0.21652201306673513</v>
      </c>
      <c r="K28" s="1">
        <f t="shared" si="23"/>
        <v>0.84807757321275723</v>
      </c>
      <c r="L28" s="1">
        <f t="shared" si="27"/>
        <v>0.66429487245874363</v>
      </c>
      <c r="M28" s="1">
        <f t="shared" si="28"/>
        <v>2.0883537838246743E-2</v>
      </c>
      <c r="N28" s="1">
        <f t="shared" si="2"/>
        <v>3.829774939501747E-3</v>
      </c>
      <c r="O28" s="1">
        <f t="shared" si="3"/>
        <v>0.42823739617350098</v>
      </c>
      <c r="P28" s="1">
        <f t="shared" si="4"/>
        <v>0.270610314429506</v>
      </c>
      <c r="Q28" s="1">
        <f t="shared" si="5"/>
        <v>1.3215040471130444</v>
      </c>
      <c r="R28" s="1">
        <f t="shared" si="6"/>
        <v>0.95908732570520572</v>
      </c>
      <c r="S28" s="1">
        <f t="shared" si="7"/>
        <v>0.57627247525451997</v>
      </c>
      <c r="T28" s="1">
        <f t="shared" si="8"/>
        <v>1.0025905887438864</v>
      </c>
      <c r="U28" s="1">
        <f t="shared" si="9"/>
        <v>1.1368691791852092</v>
      </c>
      <c r="V28" s="1">
        <f t="shared" si="10"/>
        <v>1.5140909915131429</v>
      </c>
      <c r="W28" s="1">
        <f t="shared" si="11"/>
        <v>-0.19749770443152243</v>
      </c>
      <c r="X28" s="1">
        <f t="shared" si="12"/>
        <v>-2.1531291633376473</v>
      </c>
      <c r="Y28" s="1">
        <f t="shared" si="13"/>
        <v>7.2503797151497767E-2</v>
      </c>
      <c r="Z28" s="1">
        <f t="shared" si="14"/>
        <v>0.29801821229665026</v>
      </c>
      <c r="AA28" s="1">
        <f t="shared" si="15"/>
        <v>-0.4472792147958688</v>
      </c>
      <c r="AB28" s="1">
        <f t="shared" si="16"/>
        <v>-1.0908849556036146</v>
      </c>
      <c r="AC28" s="1">
        <f t="shared" si="17"/>
        <v>2.4555318193955636E-2</v>
      </c>
      <c r="AD28" s="1">
        <f t="shared" si="18"/>
        <v>0.41057077339754983</v>
      </c>
      <c r="AE28" s="1">
        <f t="shared" si="19"/>
        <v>4.0909596177909277E-2</v>
      </c>
      <c r="AF28" s="1">
        <f t="shared" si="20"/>
        <v>0.42490411609474604</v>
      </c>
      <c r="AG28" s="1">
        <f t="shared" si="21"/>
        <v>0.53418628772734467</v>
      </c>
      <c r="AI28">
        <v>510</v>
      </c>
      <c r="AJ28">
        <v>4.0245041849999996</v>
      </c>
      <c r="AK28">
        <v>9.6249393645800145E-3</v>
      </c>
      <c r="AL28">
        <f t="shared" si="24"/>
        <v>4.0245041849999996E-2</v>
      </c>
      <c r="AM28">
        <f t="shared" si="24"/>
        <v>9.624939364580014E-5</v>
      </c>
      <c r="AO28">
        <f t="shared" si="25"/>
        <v>0.18046216524359451</v>
      </c>
    </row>
    <row r="29" spans="1:41" x14ac:dyDescent="0.45">
      <c r="A29" s="20">
        <v>500</v>
      </c>
      <c r="B29" s="20">
        <v>12.17504748460734</v>
      </c>
      <c r="C29" s="20">
        <v>8.30590093769775</v>
      </c>
      <c r="D29" s="25">
        <f t="shared" si="22"/>
        <v>1.3383099999999999</v>
      </c>
      <c r="E29" s="26">
        <f t="shared" si="0"/>
        <v>67.75413925183986</v>
      </c>
      <c r="F29" s="26">
        <f t="shared" si="1"/>
        <v>46.222338718287979</v>
      </c>
      <c r="G29" s="27">
        <v>0.6168773017971757</v>
      </c>
      <c r="H29" s="27">
        <v>0.01</v>
      </c>
      <c r="I29" s="1"/>
      <c r="J29" s="4">
        <f t="shared" si="26"/>
        <v>0.20721053664925126</v>
      </c>
      <c r="K29" s="1">
        <f t="shared" si="23"/>
        <v>0.85462966378835237</v>
      </c>
      <c r="L29" s="1">
        <f t="shared" si="27"/>
        <v>0.6645868411685113</v>
      </c>
      <c r="M29" s="1">
        <f t="shared" si="28"/>
        <v>2.0932711907206136E-2</v>
      </c>
      <c r="N29" s="1">
        <f t="shared" si="2"/>
        <v>3.7888167638089401E-3</v>
      </c>
      <c r="O29" s="1">
        <f t="shared" si="3"/>
        <v>0.42544071801530037</v>
      </c>
      <c r="P29" s="1">
        <f t="shared" si="4"/>
        <v>0.25591806998155225</v>
      </c>
      <c r="Q29" s="1">
        <f t="shared" si="5"/>
        <v>1.3272455952578148</v>
      </c>
      <c r="R29" s="1">
        <f t="shared" si="6"/>
        <v>0.95899296464288664</v>
      </c>
      <c r="S29" s="1">
        <f t="shared" si="7"/>
        <v>0.57611470962349443</v>
      </c>
      <c r="T29" s="1">
        <f t="shared" si="8"/>
        <v>1.0001457948362047</v>
      </c>
      <c r="U29" s="1">
        <f t="shared" si="9"/>
        <v>1.1515546562678494</v>
      </c>
      <c r="V29" s="1">
        <f t="shared" si="10"/>
        <v>1.525148558787689</v>
      </c>
      <c r="W29" s="1">
        <f t="shared" si="11"/>
        <v>-0.19728141763829965</v>
      </c>
      <c r="X29" s="1">
        <f t="shared" si="12"/>
        <v>-2.1528061886225767</v>
      </c>
      <c r="Y29" s="1">
        <f t="shared" si="13"/>
        <v>6.8512991579502067E-2</v>
      </c>
      <c r="Z29" s="1">
        <f t="shared" si="14"/>
        <v>0.27787560049567489</v>
      </c>
      <c r="AA29" s="1">
        <f t="shared" si="15"/>
        <v>-0.44404129793228625</v>
      </c>
      <c r="AB29" s="1">
        <f t="shared" si="16"/>
        <v>-1.0919895553332053</v>
      </c>
      <c r="AC29" s="1">
        <f t="shared" si="17"/>
        <v>2.4564856495365075E-2</v>
      </c>
      <c r="AD29" s="1">
        <f t="shared" si="18"/>
        <v>0.40784822752110533</v>
      </c>
      <c r="AE29" s="1">
        <f t="shared" si="19"/>
        <v>4.0106933745799253E-2</v>
      </c>
      <c r="AF29" s="1">
        <f t="shared" si="20"/>
        <v>0.42144034348779436</v>
      </c>
      <c r="AG29" s="1">
        <f t="shared" si="21"/>
        <v>0.53845272276640643</v>
      </c>
      <c r="AI29">
        <v>500</v>
      </c>
      <c r="AJ29">
        <v>3.9269479509999998</v>
      </c>
      <c r="AK29">
        <v>8.828657511052624E-3</v>
      </c>
      <c r="AL29">
        <f t="shared" si="24"/>
        <v>3.9269479509999997E-2</v>
      </c>
      <c r="AM29">
        <f t="shared" si="24"/>
        <v>8.8286575110526234E-5</v>
      </c>
      <c r="AO29">
        <f t="shared" si="25"/>
        <v>0.17753825719414662</v>
      </c>
    </row>
    <row r="30" spans="1:41" x14ac:dyDescent="0.45">
      <c r="A30" s="20">
        <v>490</v>
      </c>
      <c r="B30" s="20">
        <v>12.160592824824622</v>
      </c>
      <c r="C30" s="20">
        <v>8.2814736902940549</v>
      </c>
      <c r="D30" s="25">
        <f t="shared" si="22"/>
        <v>1.3388061539522351</v>
      </c>
      <c r="E30" s="26">
        <f t="shared" si="0"/>
        <v>67.673699070149027</v>
      </c>
      <c r="F30" s="26">
        <f t="shared" si="1"/>
        <v>46.086401086486418</v>
      </c>
      <c r="G30" s="27">
        <v>0.62449101991831357</v>
      </c>
      <c r="H30" s="27">
        <v>0.01</v>
      </c>
      <c r="I30" s="1"/>
      <c r="J30" s="4">
        <f t="shared" si="26"/>
        <v>0.20364730263013395</v>
      </c>
      <c r="K30" s="1">
        <f t="shared" si="23"/>
        <v>0.84979556537771062</v>
      </c>
      <c r="L30" s="1">
        <f t="shared" si="27"/>
        <v>0.66489804964512667</v>
      </c>
      <c r="M30" s="1">
        <f t="shared" si="28"/>
        <v>2.0985248889339989E-2</v>
      </c>
      <c r="N30" s="1">
        <f t="shared" si="2"/>
        <v>3.8352270060655761E-3</v>
      </c>
      <c r="O30" s="1">
        <f t="shared" si="3"/>
        <v>0.42750231929109528</v>
      </c>
      <c r="P30" s="1">
        <f t="shared" si="4"/>
        <v>0.25037870968728265</v>
      </c>
      <c r="Q30" s="1">
        <f t="shared" si="5"/>
        <v>1.3291600654787825</v>
      </c>
      <c r="R30" s="1">
        <f t="shared" si="6"/>
        <v>0.9588921604652596</v>
      </c>
      <c r="S30" s="1">
        <f t="shared" si="7"/>
        <v>0.57594647352109496</v>
      </c>
      <c r="T30" s="1">
        <f t="shared" si="8"/>
        <v>0.99913339924659317</v>
      </c>
      <c r="U30" s="1">
        <f t="shared" si="9"/>
        <v>1.1441509185190213</v>
      </c>
      <c r="V30" s="1">
        <f t="shared" si="10"/>
        <v>1.5195661632018265</v>
      </c>
      <c r="W30" s="1">
        <f t="shared" si="11"/>
        <v>-0.19705095611908557</v>
      </c>
      <c r="X30" s="1">
        <f t="shared" si="12"/>
        <v>-2.1524754909747168</v>
      </c>
      <c r="Y30" s="1">
        <f t="shared" si="13"/>
        <v>6.6973310917101084E-2</v>
      </c>
      <c r="Z30" s="1">
        <f t="shared" si="14"/>
        <v>0.27044061433887095</v>
      </c>
      <c r="AA30" s="1">
        <f t="shared" si="15"/>
        <v>-0.44652713728830851</v>
      </c>
      <c r="AB30" s="1">
        <f t="shared" si="16"/>
        <v>-1.092596244779412</v>
      </c>
      <c r="AC30" s="1">
        <f t="shared" si="17"/>
        <v>2.466149434468241E-2</v>
      </c>
      <c r="AD30" s="1">
        <f t="shared" si="18"/>
        <v>0.40978107839683964</v>
      </c>
      <c r="AE30" s="1">
        <f t="shared" si="19"/>
        <v>3.9842632999906487E-2</v>
      </c>
      <c r="AF30" s="1">
        <f t="shared" si="20"/>
        <v>0.4230767803688158</v>
      </c>
      <c r="AG30" s="1">
        <f t="shared" si="21"/>
        <v>0.53708058663127767</v>
      </c>
      <c r="AI30">
        <v>490</v>
      </c>
      <c r="AJ30">
        <v>3.8925089835</v>
      </c>
      <c r="AK30">
        <v>9.2619495211803994E-3</v>
      </c>
      <c r="AL30">
        <f t="shared" si="24"/>
        <v>3.8925089835000003E-2</v>
      </c>
      <c r="AM30">
        <f t="shared" si="24"/>
        <v>9.2619495211803993E-5</v>
      </c>
      <c r="AO30">
        <f t="shared" si="25"/>
        <v>0.17891644223540637</v>
      </c>
    </row>
    <row r="31" spans="1:41" x14ac:dyDescent="0.45">
      <c r="A31" s="20">
        <v>480</v>
      </c>
      <c r="B31" s="20">
        <v>12.106428640359599</v>
      </c>
      <c r="C31" s="20">
        <v>8.2629032676895857</v>
      </c>
      <c r="D31" s="25">
        <f t="shared" si="22"/>
        <v>1.3393366227816359</v>
      </c>
      <c r="E31" s="26">
        <f t="shared" si="0"/>
        <v>67.372275383601178</v>
      </c>
      <c r="F31" s="26">
        <f t="shared" si="1"/>
        <v>45.983056684692549</v>
      </c>
      <c r="G31" s="27">
        <v>0.6283474251099489</v>
      </c>
      <c r="H31" s="27">
        <v>0.01</v>
      </c>
      <c r="I31" s="1"/>
      <c r="J31" s="4">
        <f t="shared" si="26"/>
        <v>0.2023362229795227</v>
      </c>
      <c r="K31" s="1">
        <f t="shared" si="23"/>
        <v>0.84461996801782335</v>
      </c>
      <c r="L31" s="1">
        <f t="shared" si="27"/>
        <v>0.66523023859179553</v>
      </c>
      <c r="M31" s="1">
        <f t="shared" si="28"/>
        <v>2.1041467556900211E-2</v>
      </c>
      <c r="N31" s="1">
        <f t="shared" si="2"/>
        <v>3.8855136946144746E-3</v>
      </c>
      <c r="O31" s="1">
        <f t="shared" si="3"/>
        <v>0.42972063476823036</v>
      </c>
      <c r="P31" s="1">
        <f t="shared" si="4"/>
        <v>0.24834394295872531</v>
      </c>
      <c r="Q31" s="1">
        <f t="shared" si="5"/>
        <v>1.3295800230914065</v>
      </c>
      <c r="R31" s="1">
        <f t="shared" si="6"/>
        <v>0.95878430362432354</v>
      </c>
      <c r="S31" s="1">
        <f t="shared" si="7"/>
        <v>0.57576681074151104</v>
      </c>
      <c r="T31" s="1">
        <f t="shared" si="8"/>
        <v>0.99866397099497162</v>
      </c>
      <c r="U31" s="1">
        <f t="shared" si="9"/>
        <v>1.1353368336398761</v>
      </c>
      <c r="V31" s="1">
        <f t="shared" si="10"/>
        <v>1.5129407542330995</v>
      </c>
      <c r="W31" s="1">
        <f t="shared" si="11"/>
        <v>-0.19680504637703711</v>
      </c>
      <c r="X31" s="1">
        <f t="shared" si="12"/>
        <v>-2.1521224074444887</v>
      </c>
      <c r="Y31" s="1">
        <f t="shared" si="13"/>
        <v>6.6368958628529401E-2</v>
      </c>
      <c r="Z31" s="1">
        <f t="shared" si="14"/>
        <v>0.2677432955983477</v>
      </c>
      <c r="AA31" s="1">
        <f t="shared" si="15"/>
        <v>-0.44918625831087994</v>
      </c>
      <c r="AB31" s="1">
        <f t="shared" si="16"/>
        <v>-1.092871769207769</v>
      </c>
      <c r="AC31" s="1">
        <f t="shared" si="17"/>
        <v>2.4765492180944381E-2</v>
      </c>
      <c r="AD31" s="1">
        <f t="shared" si="18"/>
        <v>0.41186065758946305</v>
      </c>
      <c r="AE31" s="1">
        <f t="shared" si="19"/>
        <v>3.9784780629912399E-2</v>
      </c>
      <c r="AF31" s="1">
        <f t="shared" si="20"/>
        <v>0.42503555403558002</v>
      </c>
      <c r="AG31" s="1">
        <f t="shared" si="21"/>
        <v>0.53517966533450756</v>
      </c>
      <c r="AI31">
        <v>480</v>
      </c>
      <c r="AJ31">
        <v>3.8824954030000001</v>
      </c>
      <c r="AK31">
        <v>9.7699134869287212E-3</v>
      </c>
      <c r="AL31">
        <f t="shared" si="24"/>
        <v>3.8824954029999997E-2</v>
      </c>
      <c r="AM31">
        <f t="shared" si="24"/>
        <v>9.7699134869287207E-5</v>
      </c>
      <c r="AO31">
        <f t="shared" si="25"/>
        <v>0.18057310179471939</v>
      </c>
    </row>
    <row r="32" spans="1:41" x14ac:dyDescent="0.45">
      <c r="A32" s="20">
        <v>470</v>
      </c>
      <c r="B32" s="20">
        <v>12.205259742895676</v>
      </c>
      <c r="C32" s="20">
        <v>8.2826674163893959</v>
      </c>
      <c r="D32" s="25">
        <f t="shared" si="22"/>
        <v>1.3399046888331432</v>
      </c>
      <c r="E32" s="26">
        <f t="shared" si="0"/>
        <v>67.922270469214439</v>
      </c>
      <c r="F32" s="26">
        <f t="shared" si="1"/>
        <v>46.093044172206994</v>
      </c>
      <c r="G32" s="27">
        <v>0.6269491352296398</v>
      </c>
      <c r="H32" s="27">
        <v>0.01</v>
      </c>
      <c r="I32" s="1"/>
      <c r="J32" s="4">
        <f t="shared" si="26"/>
        <v>0.20201587521678224</v>
      </c>
      <c r="K32" s="1">
        <f t="shared" si="23"/>
        <v>0.85117320457554668</v>
      </c>
      <c r="L32" s="1">
        <f t="shared" si="27"/>
        <v>0.66558535070354441</v>
      </c>
      <c r="M32" s="1">
        <f t="shared" si="28"/>
        <v>2.1101725811961649E-2</v>
      </c>
      <c r="N32" s="1">
        <f t="shared" si="2"/>
        <v>3.8459029776266355E-3</v>
      </c>
      <c r="O32" s="1">
        <f t="shared" si="3"/>
        <v>0.42691378082878334</v>
      </c>
      <c r="P32" s="1">
        <f t="shared" si="4"/>
        <v>0.24783580957352197</v>
      </c>
      <c r="Q32" s="1">
        <f t="shared" si="5"/>
        <v>1.3293297257386447</v>
      </c>
      <c r="R32" s="1">
        <f t="shared" si="6"/>
        <v>0.95866870992665898</v>
      </c>
      <c r="S32" s="1">
        <f t="shared" si="7"/>
        <v>0.57557465279201492</v>
      </c>
      <c r="T32" s="1">
        <f t="shared" si="8"/>
        <v>0.9984246568339542</v>
      </c>
      <c r="U32" s="1">
        <f t="shared" si="9"/>
        <v>1.1466611258093664</v>
      </c>
      <c r="V32" s="1">
        <f t="shared" si="10"/>
        <v>1.5214571099582148</v>
      </c>
      <c r="W32" s="1">
        <f t="shared" si="11"/>
        <v>-0.19654226841105574</v>
      </c>
      <c r="X32" s="1">
        <f t="shared" si="12"/>
        <v>-2.1517306111484418</v>
      </c>
      <c r="Y32" s="1">
        <f t="shared" si="13"/>
        <v>6.616903493767895E-2</v>
      </c>
      <c r="Z32" s="1">
        <f t="shared" si="14"/>
        <v>0.26708935814649409</v>
      </c>
      <c r="AA32" s="1">
        <f t="shared" si="15"/>
        <v>-0.44585703406634225</v>
      </c>
      <c r="AB32" s="1">
        <f t="shared" si="16"/>
        <v>-1.092581454038285</v>
      </c>
      <c r="AC32" s="1">
        <f t="shared" si="17"/>
        <v>2.4787330029803181E-2</v>
      </c>
      <c r="AD32" s="1">
        <f t="shared" si="18"/>
        <v>0.409119845308274</v>
      </c>
      <c r="AE32" s="1">
        <f t="shared" si="19"/>
        <v>3.9802777468213341E-2</v>
      </c>
      <c r="AF32" s="1">
        <f t="shared" si="20"/>
        <v>0.42226541300868731</v>
      </c>
      <c r="AG32" s="1">
        <f t="shared" si="21"/>
        <v>0.53793180952309938</v>
      </c>
      <c r="AI32">
        <v>470</v>
      </c>
      <c r="AJ32">
        <v>3.883293986</v>
      </c>
      <c r="AK32">
        <v>9.0872022757243053E-3</v>
      </c>
      <c r="AL32">
        <f t="shared" si="24"/>
        <v>3.8832939859999999E-2</v>
      </c>
      <c r="AM32">
        <f t="shared" si="24"/>
        <v>9.087202275724305E-5</v>
      </c>
      <c r="AO32">
        <f t="shared" si="25"/>
        <v>0.17823228364166704</v>
      </c>
    </row>
    <row r="33" spans="1:41" x14ac:dyDescent="0.45">
      <c r="A33" s="20">
        <v>460</v>
      </c>
      <c r="B33" s="20">
        <v>12.260883880820108</v>
      </c>
      <c r="C33" s="20">
        <v>8.2930508143795549</v>
      </c>
      <c r="D33" s="25">
        <f t="shared" si="22"/>
        <v>1.3405140401513718</v>
      </c>
      <c r="E33" s="26">
        <f t="shared" si="0"/>
        <v>68.231818796763903</v>
      </c>
      <c r="F33" s="26">
        <f t="shared" si="1"/>
        <v>46.150827782022226</v>
      </c>
      <c r="G33" s="27">
        <v>0.62682641591201704</v>
      </c>
      <c r="H33" s="27">
        <v>0.01</v>
      </c>
      <c r="I33" s="1"/>
      <c r="J33" s="4">
        <f t="shared" si="26"/>
        <v>0.20153827736534144</v>
      </c>
      <c r="K33" s="1">
        <f t="shared" si="23"/>
        <v>0.85454088608808387</v>
      </c>
      <c r="L33" s="1">
        <f t="shared" si="27"/>
        <v>0.665965559425436</v>
      </c>
      <c r="M33" s="1">
        <f t="shared" si="28"/>
        <v>2.1166426639508261E-2</v>
      </c>
      <c r="N33" s="1">
        <f t="shared" si="2"/>
        <v>3.8317993809519357E-3</v>
      </c>
      <c r="O33" s="1">
        <f t="shared" si="3"/>
        <v>0.42547848934044724</v>
      </c>
      <c r="P33" s="1">
        <f t="shared" si="4"/>
        <v>0.24708564955196566</v>
      </c>
      <c r="Q33" s="1">
        <f t="shared" si="5"/>
        <v>1.3291478020881358</v>
      </c>
      <c r="R33" s="1">
        <f t="shared" si="6"/>
        <v>0.95854460920897389</v>
      </c>
      <c r="S33" s="1">
        <f t="shared" si="7"/>
        <v>0.57536880266574064</v>
      </c>
      <c r="T33" s="1">
        <f t="shared" si="8"/>
        <v>0.9981358790669137</v>
      </c>
      <c r="U33" s="1">
        <f t="shared" si="9"/>
        <v>1.1524744546157697</v>
      </c>
      <c r="V33" s="1">
        <f t="shared" si="10"/>
        <v>1.5258431664302581</v>
      </c>
      <c r="W33" s="1">
        <f t="shared" si="11"/>
        <v>-0.19626103507556175</v>
      </c>
      <c r="X33" s="1">
        <f t="shared" si="12"/>
        <v>-2.1513152015942767</v>
      </c>
      <c r="Y33" s="1">
        <f t="shared" si="13"/>
        <v>6.5900259114493653E-2</v>
      </c>
      <c r="Z33" s="1">
        <f t="shared" si="14"/>
        <v>0.26611505227555377</v>
      </c>
      <c r="AA33" s="1">
        <f t="shared" si="15"/>
        <v>-0.44416346871197504</v>
      </c>
      <c r="AB33" s="1">
        <f t="shared" si="16"/>
        <v>-1.092419420521636</v>
      </c>
      <c r="AC33" s="1">
        <f t="shared" si="17"/>
        <v>2.4838029520287266E-2</v>
      </c>
      <c r="AD33" s="1">
        <f t="shared" si="18"/>
        <v>0.40769045867526338</v>
      </c>
      <c r="AE33" s="1">
        <f t="shared" si="19"/>
        <v>3.9815093337684598E-2</v>
      </c>
      <c r="AF33" s="1">
        <f t="shared" si="20"/>
        <v>0.42078926122267524</v>
      </c>
      <c r="AG33" s="1">
        <f t="shared" si="21"/>
        <v>0.53939564543964014</v>
      </c>
      <c r="AI33">
        <v>460</v>
      </c>
      <c r="AJ33">
        <v>3.8827573060000002</v>
      </c>
      <c r="AK33">
        <v>8.7548428693827608E-3</v>
      </c>
      <c r="AL33">
        <f t="shared" si="24"/>
        <v>3.8827573060000002E-2</v>
      </c>
      <c r="AM33">
        <f t="shared" si="24"/>
        <v>8.7548428693827611E-5</v>
      </c>
      <c r="AO33">
        <f t="shared" si="25"/>
        <v>0.17699090634408843</v>
      </c>
    </row>
    <row r="34" spans="1:41" x14ac:dyDescent="0.45">
      <c r="A34" s="20">
        <v>450</v>
      </c>
      <c r="B34" s="20">
        <v>123.28333197573069</v>
      </c>
      <c r="C34" s="20">
        <v>31.235647475319489</v>
      </c>
      <c r="D34" s="25">
        <f t="shared" si="22"/>
        <v>1.3411688324950464</v>
      </c>
      <c r="E34" s="26">
        <f t="shared" si="0"/>
        <v>686.07174244494138</v>
      </c>
      <c r="F34" s="26">
        <f t="shared" si="1"/>
        <v>173.82637820015296</v>
      </c>
      <c r="G34" s="27">
        <v>0</v>
      </c>
      <c r="H34" s="27">
        <v>0.01</v>
      </c>
      <c r="I34" s="1"/>
      <c r="J34" s="4">
        <f t="shared" si="26"/>
        <v>0.20214764287395892</v>
      </c>
      <c r="K34" s="1">
        <f t="shared" si="23"/>
        <v>8.5989812064509437</v>
      </c>
      <c r="L34" s="1">
        <f t="shared" si="27"/>
        <v>0.66637330257818927</v>
      </c>
      <c r="M34" s="1">
        <f t="shared" si="28"/>
        <v>2.1236025149157834E-2</v>
      </c>
      <c r="N34" s="1">
        <f t="shared" si="2"/>
        <v>7.2126200545975214E-10</v>
      </c>
      <c r="O34" s="1">
        <f t="shared" si="3"/>
        <v>1.8429345504037778E-4</v>
      </c>
      <c r="P34" s="1">
        <f t="shared" si="4"/>
        <v>0.24798426511111862</v>
      </c>
      <c r="Q34" s="1">
        <f t="shared" si="5"/>
        <v>1.3282325812096598</v>
      </c>
      <c r="R34" s="1">
        <f t="shared" si="6"/>
        <v>0.95841113194952909</v>
      </c>
      <c r="S34" s="1">
        <f t="shared" si="7"/>
        <v>0.57514791581615532</v>
      </c>
      <c r="T34" s="1">
        <f t="shared" si="8"/>
        <v>0.9980963822875778</v>
      </c>
      <c r="U34" s="1">
        <f t="shared" si="9"/>
        <v>10067.72819286244</v>
      </c>
      <c r="V34" s="1">
        <f t="shared" si="10"/>
        <v>10067.728242526078</v>
      </c>
      <c r="W34" s="1">
        <f t="shared" si="11"/>
        <v>-0.19595956799098363</v>
      </c>
      <c r="X34" s="1">
        <f t="shared" si="12"/>
        <v>-2.150295831740713</v>
      </c>
      <c r="Y34" s="1">
        <f t="shared" si="13"/>
        <v>6.6066161459822706E-2</v>
      </c>
      <c r="Z34" s="1">
        <f t="shared" si="14"/>
        <v>0.26734466104186966</v>
      </c>
      <c r="AA34" s="1">
        <f t="shared" si="15"/>
        <v>-7.1571782401638753E-5</v>
      </c>
      <c r="AB34" s="1">
        <f t="shared" si="16"/>
        <v>-1.0761722270270102</v>
      </c>
      <c r="AC34" s="1">
        <f t="shared" si="17"/>
        <v>2.1236025840111632E-2</v>
      </c>
      <c r="AD34" s="1">
        <f t="shared" si="18"/>
        <v>1.7654924474261451E-4</v>
      </c>
      <c r="AE34" s="1">
        <f t="shared" si="19"/>
        <v>3.8939504690384409E-2</v>
      </c>
      <c r="AF34" s="1">
        <f t="shared" si="20"/>
        <v>2.1026280539182654E-4</v>
      </c>
      <c r="AG34" s="1">
        <f t="shared" si="21"/>
        <v>0.96085023250422374</v>
      </c>
      <c r="AI34">
        <v>450</v>
      </c>
      <c r="AJ34">
        <v>3.893214226</v>
      </c>
      <c r="AK34">
        <v>8.488044184448866E-3</v>
      </c>
      <c r="AL34">
        <f t="shared" si="24"/>
        <v>3.8932142259999997E-2</v>
      </c>
      <c r="AM34">
        <f t="shared" si="24"/>
        <v>8.4880441844488664E-5</v>
      </c>
      <c r="AO34">
        <f t="shared" si="25"/>
        <v>1.5774942469882123E-8</v>
      </c>
    </row>
    <row r="35" spans="1:41" x14ac:dyDescent="0.45">
      <c r="A35" s="20">
        <v>440</v>
      </c>
      <c r="B35" s="20">
        <v>125.16969702785492</v>
      </c>
      <c r="C35" s="20">
        <v>31.844899264471351</v>
      </c>
      <c r="D35" s="25">
        <f t="shared" si="22"/>
        <v>1.3418737627211257</v>
      </c>
      <c r="E35" s="26">
        <f t="shared" si="0"/>
        <v>696.56936396001265</v>
      </c>
      <c r="F35" s="26">
        <f t="shared" si="1"/>
        <v>177.21686440678309</v>
      </c>
      <c r="G35" s="27">
        <v>7.1455337164931702E-5</v>
      </c>
      <c r="H35" s="27">
        <v>0.01</v>
      </c>
      <c r="I35" s="1"/>
      <c r="J35" s="4">
        <f t="shared" si="26"/>
        <v>0.20280334443399214</v>
      </c>
      <c r="K35" s="1">
        <f t="shared" si="23"/>
        <v>8.7377356527599819</v>
      </c>
      <c r="L35" s="1">
        <f t="shared" si="27"/>
        <v>0.66681132180740998</v>
      </c>
      <c r="M35" s="1">
        <f t="shared" si="28"/>
        <v>2.1311036939514316E-2</v>
      </c>
      <c r="N35" s="1">
        <f t="shared" si="2"/>
        <v>5.4840805519214929E-10</v>
      </c>
      <c r="O35" s="1">
        <f t="shared" si="3"/>
        <v>1.6041671611838557E-4</v>
      </c>
      <c r="P35" s="1">
        <f t="shared" si="4"/>
        <v>0.24897419411613136</v>
      </c>
      <c r="Q35" s="1">
        <f t="shared" si="5"/>
        <v>1.3272500411921373</v>
      </c>
      <c r="R35" s="1">
        <f t="shared" si="6"/>
        <v>0.95826729337347505</v>
      </c>
      <c r="S35" s="1">
        <f t="shared" si="7"/>
        <v>0.57491047777043902</v>
      </c>
      <c r="T35" s="1">
        <f t="shared" si="8"/>
        <v>0.99805355444826105</v>
      </c>
      <c r="U35" s="1">
        <f t="shared" si="9"/>
        <v>11769.634237166169</v>
      </c>
      <c r="V35" s="1">
        <f t="shared" si="10"/>
        <v>11769.634279648371</v>
      </c>
      <c r="W35" s="1">
        <f t="shared" si="11"/>
        <v>-0.19563586933775165</v>
      </c>
      <c r="X35" s="1">
        <f t="shared" si="12"/>
        <v>-2.1498209556230412</v>
      </c>
      <c r="Y35" s="1">
        <f t="shared" si="13"/>
        <v>6.6250274562273115E-2</v>
      </c>
      <c r="Z35" s="1">
        <f t="shared" si="14"/>
        <v>0.26869570228760015</v>
      </c>
      <c r="AA35" s="1">
        <f t="shared" si="15"/>
        <v>-6.1460497576596283E-5</v>
      </c>
      <c r="AB35" s="1">
        <f t="shared" si="16"/>
        <v>-1.0759576249471459</v>
      </c>
      <c r="AC35" s="1">
        <f t="shared" si="17"/>
        <v>2.1311037464797147E-2</v>
      </c>
      <c r="AD35" s="1">
        <f t="shared" si="18"/>
        <v>1.5365227789753774E-4</v>
      </c>
      <c r="AE35" s="1">
        <f t="shared" si="19"/>
        <v>3.9061181144711951E-2</v>
      </c>
      <c r="AF35" s="1">
        <f t="shared" si="20"/>
        <v>1.8333970605992965E-4</v>
      </c>
      <c r="AG35" s="1">
        <f t="shared" si="21"/>
        <v>0.96075547914922821</v>
      </c>
      <c r="AI35">
        <v>440</v>
      </c>
      <c r="AJ35">
        <v>3.9059325454999998</v>
      </c>
      <c r="AK35">
        <v>9.0209030349991427E-3</v>
      </c>
      <c r="AL35">
        <f t="shared" si="24"/>
        <v>3.9059325454999995E-2</v>
      </c>
      <c r="AM35">
        <f t="shared" si="24"/>
        <v>9.0209030349991431E-5</v>
      </c>
      <c r="AO35" s="19">
        <f t="shared" si="25"/>
        <v>8.676766342496737E-9</v>
      </c>
    </row>
    <row r="36" spans="1:41" x14ac:dyDescent="0.45">
      <c r="A36" s="20">
        <v>430</v>
      </c>
      <c r="B36" s="20">
        <v>135.2018690074687</v>
      </c>
      <c r="C36" s="20">
        <v>34.178737440592286</v>
      </c>
      <c r="D36" s="25">
        <f t="shared" si="22"/>
        <v>1.3426341559833403</v>
      </c>
      <c r="E36" s="26">
        <f t="shared" si="0"/>
        <v>752.39840102656342</v>
      </c>
      <c r="F36" s="26">
        <f t="shared" si="1"/>
        <v>190.20467385689608</v>
      </c>
      <c r="G36" s="27">
        <v>1.2128384965104087E-5</v>
      </c>
      <c r="H36" s="27">
        <v>0.01</v>
      </c>
      <c r="I36" s="1"/>
      <c r="J36" s="4">
        <f t="shared" si="26"/>
        <v>0.20178465097514606</v>
      </c>
      <c r="K36" s="1">
        <f t="shared" si="23"/>
        <v>9.4260076800795289</v>
      </c>
      <c r="L36" s="1">
        <f t="shared" si="27"/>
        <v>0.6672827090265393</v>
      </c>
      <c r="M36" s="1">
        <f t="shared" si="28"/>
        <v>2.1392048077254769E-2</v>
      </c>
      <c r="N36" s="1">
        <f t="shared" si="2"/>
        <v>1.3897162068965004E-10</v>
      </c>
      <c r="O36" s="1">
        <f t="shared" si="3"/>
        <v>8.0600340807516832E-5</v>
      </c>
      <c r="P36" s="1">
        <f t="shared" si="4"/>
        <v>0.24738695423742366</v>
      </c>
      <c r="Q36" s="1">
        <f t="shared" si="5"/>
        <v>1.3272981067584226</v>
      </c>
      <c r="R36" s="1">
        <f t="shared" si="6"/>
        <v>0.95811197450082997</v>
      </c>
      <c r="S36" s="1">
        <f t="shared" si="7"/>
        <v>0.57465477768928208</v>
      </c>
      <c r="T36" s="1">
        <f t="shared" si="8"/>
        <v>0.99759159169220579</v>
      </c>
      <c r="U36" s="1">
        <f t="shared" si="9"/>
        <v>26014.458463485935</v>
      </c>
      <c r="V36" s="1">
        <f t="shared" si="10"/>
        <v>26014.458482706017</v>
      </c>
      <c r="W36" s="1">
        <f t="shared" si="11"/>
        <v>-0.19528768872012547</v>
      </c>
      <c r="X36" s="1">
        <f t="shared" si="12"/>
        <v>-2.1493095553993138</v>
      </c>
      <c r="Y36" s="1">
        <f t="shared" si="13"/>
        <v>6.5742722305791104E-2</v>
      </c>
      <c r="Z36" s="1">
        <f t="shared" si="14"/>
        <v>0.26660768592232531</v>
      </c>
      <c r="AA36" s="1">
        <f t="shared" si="15"/>
        <v>-2.8584403271988309E-5</v>
      </c>
      <c r="AB36" s="1">
        <f t="shared" si="16"/>
        <v>-1.0759504418430377</v>
      </c>
      <c r="AC36" s="1">
        <f t="shared" si="17"/>
        <v>2.1392048210344211E-2</v>
      </c>
      <c r="AD36" s="1">
        <f t="shared" si="18"/>
        <v>7.7188812382019233E-5</v>
      </c>
      <c r="AE36" s="1">
        <f t="shared" si="19"/>
        <v>3.9010427354440345E-2</v>
      </c>
      <c r="AF36" s="1">
        <f t="shared" si="20"/>
        <v>9.2522356597004278E-5</v>
      </c>
      <c r="AG36" s="1">
        <f t="shared" si="21"/>
        <v>0.96089705028896266</v>
      </c>
      <c r="AI36">
        <v>430</v>
      </c>
      <c r="AJ36">
        <v>3.9009349345</v>
      </c>
      <c r="AK36">
        <v>8.5802832204679436E-3</v>
      </c>
      <c r="AL36">
        <f t="shared" si="24"/>
        <v>3.9009349345E-2</v>
      </c>
      <c r="AM36">
        <f t="shared" si="24"/>
        <v>8.5802832204679439E-5</v>
      </c>
      <c r="AO36">
        <f t="shared" si="25"/>
        <v>4.6314112412523413E-11</v>
      </c>
    </row>
    <row r="37" spans="1:41" x14ac:dyDescent="0.45">
      <c r="A37">
        <v>420</v>
      </c>
      <c r="B37">
        <v>12.215735707322736</v>
      </c>
      <c r="C37">
        <v>8.29344109094089</v>
      </c>
      <c r="D37" s="18">
        <f t="shared" si="22"/>
        <v>1.3434560697960212</v>
      </c>
      <c r="E37" s="4">
        <f t="shared" si="0"/>
        <v>67.980569211251037</v>
      </c>
      <c r="F37" s="4">
        <f t="shared" si="1"/>
        <v>46.152999671086057</v>
      </c>
      <c r="G37" s="1">
        <v>0.62411983813988126</v>
      </c>
      <c r="H37" s="1">
        <v>0.01</v>
      </c>
      <c r="I37" s="1"/>
      <c r="J37" s="4">
        <f t="shared" si="26"/>
        <v>0.20330819747343704</v>
      </c>
      <c r="K37" s="1">
        <f t="shared" si="23"/>
        <v>0.85328566197948874</v>
      </c>
      <c r="L37" s="1">
        <f t="shared" si="27"/>
        <v>0.66779096129115489</v>
      </c>
      <c r="M37" s="1">
        <f t="shared" si="28"/>
        <v>2.1479727057641076E-2</v>
      </c>
      <c r="N37" s="1">
        <f t="shared" si="2"/>
        <v>3.898290948619564E-3</v>
      </c>
      <c r="O37" s="1">
        <f t="shared" si="3"/>
        <v>0.42601289552755395</v>
      </c>
      <c r="P37" s="1">
        <f t="shared" si="4"/>
        <v>0.24973001081957255</v>
      </c>
      <c r="Q37" s="1">
        <f t="shared" si="5"/>
        <v>1.3256731250661062</v>
      </c>
      <c r="R37" s="1">
        <f t="shared" si="6"/>
        <v>0.95794389944573222</v>
      </c>
      <c r="S37" s="1">
        <f t="shared" si="7"/>
        <v>0.57437887701712942</v>
      </c>
      <c r="T37" s="1">
        <f t="shared" si="8"/>
        <v>0.99772356497856551</v>
      </c>
      <c r="U37" s="1">
        <f t="shared" si="9"/>
        <v>1.1483073626523022</v>
      </c>
      <c r="V37" s="1">
        <f t="shared" si="10"/>
        <v>1.5226981969916054</v>
      </c>
      <c r="W37" s="1">
        <f t="shared" si="11"/>
        <v>-0.19491248410390458</v>
      </c>
      <c r="X37" s="1">
        <f t="shared" si="12"/>
        <v>-2.1493376550403474</v>
      </c>
      <c r="Y37" s="1">
        <f t="shared" si="13"/>
        <v>6.6272579787721039E-2</v>
      </c>
      <c r="Z37" s="1">
        <f t="shared" si="14"/>
        <v>0.26976674214535745</v>
      </c>
      <c r="AA37" s="1">
        <f t="shared" si="15"/>
        <v>-0.4448352856743466</v>
      </c>
      <c r="AB37" s="1">
        <f t="shared" si="16"/>
        <v>-1.0916447328230663</v>
      </c>
      <c r="AC37" s="1">
        <f t="shared" si="17"/>
        <v>2.5212660717745097E-2</v>
      </c>
      <c r="AD37" s="1">
        <f t="shared" si="18"/>
        <v>0.40794232608941672</v>
      </c>
      <c r="AE37" s="1">
        <f t="shared" si="19"/>
        <v>4.0259912361252113E-2</v>
      </c>
      <c r="AF37" s="1">
        <f t="shared" si="20"/>
        <v>0.42111057388669076</v>
      </c>
      <c r="AG37" s="1">
        <f t="shared" si="21"/>
        <v>0.53862951375205714</v>
      </c>
      <c r="AI37">
        <v>420</v>
      </c>
      <c r="AJ37">
        <v>3.9233508109999997</v>
      </c>
      <c r="AK37">
        <v>8.8743961373028684E-3</v>
      </c>
      <c r="AL37">
        <f t="shared" si="24"/>
        <v>3.9233508109999995E-2</v>
      </c>
      <c r="AM37">
        <f t="shared" si="24"/>
        <v>8.8743961373028685E-5</v>
      </c>
      <c r="AO37">
        <f t="shared" si="25"/>
        <v>0.17726043477935016</v>
      </c>
    </row>
    <row r="38" spans="1:41" x14ac:dyDescent="0.45">
      <c r="A38">
        <v>410</v>
      </c>
      <c r="B38">
        <v>12.039976970612683</v>
      </c>
      <c r="C38">
        <v>8.2585220400836246</v>
      </c>
      <c r="D38" s="18">
        <f t="shared" si="22"/>
        <v>1.3443464187912566</v>
      </c>
      <c r="E38" s="4">
        <f t="shared" si="0"/>
        <v>67.002471841459581</v>
      </c>
      <c r="F38" s="4">
        <f t="shared" si="1"/>
        <v>45.958675153065371</v>
      </c>
      <c r="G38" s="1">
        <v>0.62448841312803571</v>
      </c>
      <c r="H38" s="1">
        <v>0.01</v>
      </c>
      <c r="I38" s="1"/>
      <c r="J38" s="4">
        <f t="shared" si="26"/>
        <v>0.20481741414692861</v>
      </c>
      <c r="K38" s="1">
        <f t="shared" si="23"/>
        <v>0.84260486878720275</v>
      </c>
      <c r="L38" s="1">
        <f t="shared" si="27"/>
        <v>0.66834004587821783</v>
      </c>
      <c r="M38" s="1">
        <f t="shared" si="28"/>
        <v>2.1574839209455715E-2</v>
      </c>
      <c r="N38" s="1">
        <f t="shared" si="2"/>
        <v>4.0000947435820762E-3</v>
      </c>
      <c r="O38" s="1">
        <f t="shared" si="3"/>
        <v>0.43058743754222167</v>
      </c>
      <c r="P38" s="1">
        <f t="shared" si="4"/>
        <v>0.25203747051296649</v>
      </c>
      <c r="Q38" s="1">
        <f t="shared" si="5"/>
        <v>1.3240073232645824</v>
      </c>
      <c r="R38" s="1">
        <f t="shared" si="6"/>
        <v>0.95776160809490696</v>
      </c>
      <c r="S38" s="1">
        <f t="shared" si="7"/>
        <v>0.57408057215981956</v>
      </c>
      <c r="T38" s="1">
        <f t="shared" si="8"/>
        <v>0.99783251572367415</v>
      </c>
      <c r="U38" s="1">
        <f t="shared" si="9"/>
        <v>1.1287484494199957</v>
      </c>
      <c r="V38" s="1">
        <f t="shared" si="10"/>
        <v>1.5080030046614779</v>
      </c>
      <c r="W38" s="1">
        <f t="shared" si="11"/>
        <v>-0.19450737560433573</v>
      </c>
      <c r="X38" s="1">
        <f t="shared" si="12"/>
        <v>-2.1487538029342348</v>
      </c>
      <c r="Y38" s="1">
        <f t="shared" si="13"/>
        <v>6.6783650071544812E-2</v>
      </c>
      <c r="Z38" s="1">
        <f t="shared" si="14"/>
        <v>0.27290136802512854</v>
      </c>
      <c r="AA38" s="1">
        <f t="shared" si="15"/>
        <v>-0.45027520640108631</v>
      </c>
      <c r="AB38" s="1">
        <f t="shared" si="16"/>
        <v>-1.0916267586210484</v>
      </c>
      <c r="AC38" s="1">
        <f t="shared" si="17"/>
        <v>2.5404523597183072E-2</v>
      </c>
      <c r="AD38" s="1">
        <f t="shared" si="18"/>
        <v>0.41224373241476925</v>
      </c>
      <c r="AE38" s="1">
        <f t="shared" si="19"/>
        <v>4.0495948240137712E-2</v>
      </c>
      <c r="AF38" s="1">
        <f t="shared" si="20"/>
        <v>0.42549488829406412</v>
      </c>
      <c r="AG38" s="1">
        <f t="shared" si="21"/>
        <v>0.53400916346579819</v>
      </c>
      <c r="AI38">
        <v>410</v>
      </c>
      <c r="AJ38">
        <v>3.9459410904999999</v>
      </c>
      <c r="AK38">
        <v>9.9916806923460635E-3</v>
      </c>
      <c r="AL38">
        <f t="shared" si="24"/>
        <v>3.9459410904999999E-2</v>
      </c>
      <c r="AM38">
        <f t="shared" si="24"/>
        <v>9.9916806923460637E-5</v>
      </c>
      <c r="AO38">
        <f t="shared" si="25"/>
        <v>0.18096195617619237</v>
      </c>
    </row>
    <row r="39" spans="1:41" x14ac:dyDescent="0.45">
      <c r="A39">
        <v>400</v>
      </c>
      <c r="B39">
        <v>23.538795802385966</v>
      </c>
      <c r="C39">
        <v>9.45136182060258</v>
      </c>
      <c r="D39" s="18">
        <f t="shared" si="22"/>
        <v>1.3453131250000001</v>
      </c>
      <c r="E39" s="4">
        <f t="shared" si="0"/>
        <v>130.99339864027792</v>
      </c>
      <c r="F39" s="4">
        <f t="shared" si="1"/>
        <v>52.596828531653358</v>
      </c>
      <c r="G39" s="1">
        <v>0.34734931530157193</v>
      </c>
      <c r="H39" s="1">
        <v>0.01</v>
      </c>
      <c r="I39" s="1"/>
      <c r="J39" s="4">
        <f t="shared" si="26"/>
        <v>0.20764093532499711</v>
      </c>
      <c r="K39" s="1">
        <f t="shared" si="23"/>
        <v>1.6532075479442732</v>
      </c>
      <c r="L39" s="1">
        <f t="shared" si="27"/>
        <v>0.66893447776760173</v>
      </c>
      <c r="M39" s="1">
        <f t="shared" si="28"/>
        <v>2.1678264132548981E-2</v>
      </c>
      <c r="N39" s="1">
        <f t="shared" si="2"/>
        <v>7.9445018863281373E-4</v>
      </c>
      <c r="O39" s="1">
        <f t="shared" si="3"/>
        <v>0.19143488621538354</v>
      </c>
      <c r="P39" s="1">
        <f t="shared" si="4"/>
        <v>0.25637762970491673</v>
      </c>
      <c r="Q39" s="1">
        <f t="shared" si="5"/>
        <v>1.3214445431224897</v>
      </c>
      <c r="R39" s="1">
        <f t="shared" si="6"/>
        <v>0.95756342305871633</v>
      </c>
      <c r="S39" s="1">
        <f t="shared" si="7"/>
        <v>0.57375734986287252</v>
      </c>
      <c r="T39" s="1">
        <f t="shared" si="8"/>
        <v>0.99823728395941558</v>
      </c>
      <c r="U39" s="1">
        <f t="shared" si="9"/>
        <v>3.2696324320773003</v>
      </c>
      <c r="V39" s="1">
        <f t="shared" si="10"/>
        <v>3.41913676838054</v>
      </c>
      <c r="W39" s="1">
        <f t="shared" si="11"/>
        <v>-0.19406909061493136</v>
      </c>
      <c r="X39" s="1">
        <f t="shared" si="12"/>
        <v>-2.1476318928067681</v>
      </c>
      <c r="Y39" s="1">
        <f t="shared" si="13"/>
        <v>6.7822051525161811E-2</v>
      </c>
      <c r="Z39" s="1">
        <f t="shared" si="14"/>
        <v>0.2788135054983516</v>
      </c>
      <c r="AA39" s="1">
        <f t="shared" si="15"/>
        <v>-0.1794160548328381</v>
      </c>
      <c r="AB39" s="1">
        <f t="shared" si="16"/>
        <v>-1.0775664715658442</v>
      </c>
      <c r="AC39" s="1">
        <f t="shared" si="17"/>
        <v>2.2438656164414282E-2</v>
      </c>
      <c r="AD39" s="1">
        <f t="shared" si="18"/>
        <v>0.18322805404543344</v>
      </c>
      <c r="AE39" s="1">
        <f t="shared" si="19"/>
        <v>4.0117104828259212E-2</v>
      </c>
      <c r="AF39" s="1">
        <f t="shared" si="20"/>
        <v>0.19424358772074096</v>
      </c>
      <c r="AG39" s="1">
        <f t="shared" si="21"/>
        <v>0.76563930745099973</v>
      </c>
      <c r="AI39">
        <v>400</v>
      </c>
      <c r="AJ39">
        <v>3.9828952549999999</v>
      </c>
      <c r="AK39">
        <v>1.1579265661241397E-2</v>
      </c>
      <c r="AL39">
        <f t="shared" si="24"/>
        <v>3.9828952549999998E-2</v>
      </c>
      <c r="AM39">
        <f t="shared" si="24"/>
        <v>1.1579265661241397E-4</v>
      </c>
      <c r="AO39">
        <f t="shared" si="25"/>
        <v>3.7685683848195761E-2</v>
      </c>
    </row>
    <row r="40" spans="1:41" x14ac:dyDescent="0.45">
      <c r="AJ40">
        <v>4.0086629389999997</v>
      </c>
      <c r="AK40">
        <v>1.2326133848978651E-2</v>
      </c>
    </row>
    <row r="41" spans="1:41" x14ac:dyDescent="0.45">
      <c r="AJ41">
        <v>4.0417621134999999</v>
      </c>
      <c r="AK41">
        <v>1.2648020759337341E-2</v>
      </c>
    </row>
    <row r="42" spans="1:41" x14ac:dyDescent="0.45">
      <c r="AJ42">
        <v>4.0673210619999995</v>
      </c>
      <c r="AK42">
        <v>1.205852400685321E-2</v>
      </c>
    </row>
    <row r="43" spans="1:41" x14ac:dyDescent="0.45">
      <c r="AJ43">
        <v>4.1087934969999997</v>
      </c>
      <c r="AK43">
        <v>1.6562061736645046E-2</v>
      </c>
    </row>
    <row r="44" spans="1:41" x14ac:dyDescent="0.45">
      <c r="AJ44">
        <v>4.1574375630000002</v>
      </c>
      <c r="AK44">
        <v>1.7843092093437273E-2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O39"/>
  <sheetViews>
    <sheetView workbookViewId="0">
      <selection activeCell="H12" sqref="A12:H35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9">
        <v>11.13</v>
      </c>
      <c r="C1" s="5" t="s">
        <v>29</v>
      </c>
      <c r="D1" s="16"/>
      <c r="AI1" s="9" t="s">
        <v>42</v>
      </c>
      <c r="AK1" s="9">
        <v>11.13</v>
      </c>
      <c r="AL1" s="1" t="s">
        <v>29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0.75499281370940319</v>
      </c>
      <c r="C4">
        <v>11.044146340323143</v>
      </c>
      <c r="D4" s="18">
        <f>1.32711+0.0026/(A4/1000)^2+0.00005/(A4/1000)^4</f>
        <v>1.3318902469135803</v>
      </c>
      <c r="E4" s="4">
        <f t="shared" ref="E4:E39" si="0">B4*B$1</f>
        <v>8.4030700165856587</v>
      </c>
      <c r="F4" s="4">
        <f t="shared" ref="F4:F39" si="1">C4*B$1</f>
        <v>122.9213487677966</v>
      </c>
      <c r="G4" s="1">
        <v>0.81345528315043603</v>
      </c>
      <c r="H4" s="1">
        <v>0.01</v>
      </c>
      <c r="I4" s="1"/>
      <c r="J4" s="4">
        <f>F4*(1-G4)/(F4*(1-G4)+E4)</f>
        <v>0.73181746970674943</v>
      </c>
      <c r="K4" s="1">
        <f>(F4*(1-G4)+E4)*H4</f>
        <v>0.31333398217240777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2">M4*EXP(-2*K4)</f>
        <v>1.0824661629189977E-2</v>
      </c>
      <c r="O4" s="1">
        <f t="shared" ref="O4:O39" si="3">EXP(-K4)</f>
        <v>0.73100572891327287</v>
      </c>
      <c r="P4" s="1">
        <f t="shared" ref="P4:P39" si="4">J4/(1-J4)*(1-M4)/(1-M4*N4)</f>
        <v>2.6741129461402084</v>
      </c>
      <c r="Q4" s="1">
        <f t="shared" ref="Q4:Q39" si="5">4/(1+L4)^2*(1-J4)/(1-J4*L4)</f>
        <v>0.75306188267372098</v>
      </c>
      <c r="R4" s="1">
        <f t="shared" ref="R4:R39" si="6">(1-M4)/(1+M4)</f>
        <v>0.96029060889169604</v>
      </c>
      <c r="S4" s="1">
        <f t="shared" ref="S4:S39" si="7">R4/(1+L4)</f>
        <v>0.5783088109602933</v>
      </c>
      <c r="T4" s="1">
        <f t="shared" ref="T4:T39" si="8">2*S4/SQRT(Q4)</f>
        <v>1.3328291175866895</v>
      </c>
      <c r="U4" s="1">
        <f t="shared" ref="U4:U39" si="9">SINH(SQRT(Q4)*K4)</f>
        <v>0.27527149608664697</v>
      </c>
      <c r="V4" s="1">
        <f t="shared" ref="V4:V39" si="10">COSH(SQRT(Q4)*K4)</f>
        <v>1.0371954476171696</v>
      </c>
      <c r="W4" s="1">
        <f t="shared" ref="W4:W39" si="11">(1-2*S4)-(1+2*S4)*M4</f>
        <v>-0.20030398772342176</v>
      </c>
      <c r="X4" s="1">
        <f t="shared" ref="X4:X39" si="12">(1-2*S4)*N4-(1+2*S4)</f>
        <v>-2.1583129546830455</v>
      </c>
      <c r="Y4" s="1">
        <f t="shared" ref="Y4:Y39" si="13">R4*(1-L4^2)*P4/2</f>
        <v>0.72379496089982398</v>
      </c>
      <c r="Z4" s="1">
        <f t="shared" ref="Z4:Z39" si="14">Y4*Q4/(Q4-1)</f>
        <v>-2.2072833543344119</v>
      </c>
      <c r="AA4" s="1">
        <f t="shared" ref="AA4:AA39" si="15">(W4*(T4*U4+V4)*O4+X4)/((1+T4^2)*U4+2*T4*V4)</f>
        <v>-0.66983542186877232</v>
      </c>
      <c r="AB4" s="1">
        <f t="shared" ref="AB4:AB39" si="16">(W4*O4+X4*(T4*U4+V4))/((1+T4^2)*U4+2*T4*V4)</f>
        <v>-0.90019989979683257</v>
      </c>
      <c r="AC4" s="1">
        <f t="shared" ref="AC4:AC39" si="17">M4+(1-M4)^2*N4/(1-M4*N4)</f>
        <v>3.0649724294468245E-2</v>
      </c>
      <c r="AD4" s="1">
        <f t="shared" ref="AD4:AD39" si="18">(1-M4)^2/(1-M4*N4)*O4</f>
        <v>0.70184378185773411</v>
      </c>
      <c r="AE4" s="1">
        <f t="shared" ref="AE4:AE39" si="19">AC4+Z4*(1+AB4/SQRT(Q4)+N4)</f>
        <v>8.9189784291804741E-2</v>
      </c>
      <c r="AF4" s="1">
        <f t="shared" ref="AF4:AF39" si="20">AD4+Z4*(AA4/SQRT(Q4)+(1+M4)*O4)</f>
        <v>0.75939136879590097</v>
      </c>
      <c r="AG4" s="1">
        <f t="shared" ref="AG4:AG39" si="21">1-AE4-AF4</f>
        <v>0.15141884691229424</v>
      </c>
      <c r="AI4">
        <v>750</v>
      </c>
      <c r="AJ4">
        <v>16.39579582</v>
      </c>
      <c r="AK4">
        <v>6.4919812351215933</v>
      </c>
      <c r="AL4">
        <f>AJ4/100</f>
        <v>0.1639579582</v>
      </c>
      <c r="AM4">
        <f>AK4/100</f>
        <v>6.4919812351215939E-2</v>
      </c>
      <c r="AO4">
        <f>(AJ4/100-AE4)^2+(AK4/100-AF4)^2</f>
        <v>0.48788102254026949</v>
      </c>
    </row>
    <row r="5" spans="1:41" x14ac:dyDescent="0.45">
      <c r="A5">
        <v>740</v>
      </c>
      <c r="B5">
        <v>0.85349377248760838</v>
      </c>
      <c r="C5">
        <v>15.018512145781827</v>
      </c>
      <c r="D5" s="18">
        <f t="shared" ref="D5:D39" si="22">1.32711+0.0026/(A5/1000)^2+0.00005/(A5/1000)^4</f>
        <v>1.3320247325123082</v>
      </c>
      <c r="E5" s="4">
        <f t="shared" si="0"/>
        <v>9.4993856877870826</v>
      </c>
      <c r="F5" s="4">
        <f t="shared" si="1"/>
        <v>167.15604018255175</v>
      </c>
      <c r="G5" s="1">
        <v>0.85765018569369489</v>
      </c>
      <c r="H5" s="1">
        <v>0.01</v>
      </c>
      <c r="I5" s="1"/>
      <c r="J5" s="4">
        <f>F5*(1-G5)/(F5*(1-G5)+E5)</f>
        <v>0.71468189924540038</v>
      </c>
      <c r="K5" s="1">
        <f t="shared" ref="K5:K39" si="23">(F5*(1-G5)+E5)*H5</f>
        <v>0.33294016967950596</v>
      </c>
      <c r="L5" s="1">
        <f>SQRT(1-1/D5^2)</f>
        <v>0.66060142328872185</v>
      </c>
      <c r="M5" s="1">
        <f>(D5-1)^2/(D5+1)^2</f>
        <v>2.0270971677790125E-2</v>
      </c>
      <c r="N5" s="1">
        <f t="shared" si="2"/>
        <v>1.0415650770219914E-2</v>
      </c>
      <c r="O5" s="1">
        <f t="shared" si="3"/>
        <v>0.71681308002906086</v>
      </c>
      <c r="P5" s="1">
        <f t="shared" si="4"/>
        <v>2.454602312000683</v>
      </c>
      <c r="Q5" s="1">
        <f t="shared" si="5"/>
        <v>0.78401287961208177</v>
      </c>
      <c r="R5" s="1">
        <f t="shared" si="6"/>
        <v>0.960263553035415</v>
      </c>
      <c r="S5" s="1">
        <f t="shared" si="7"/>
        <v>0.57826251354986224</v>
      </c>
      <c r="T5" s="1">
        <f t="shared" si="8"/>
        <v>1.3061511486338684</v>
      </c>
      <c r="U5" s="1">
        <f t="shared" si="9"/>
        <v>0.29908884966822658</v>
      </c>
      <c r="V5" s="1">
        <f t="shared" si="10"/>
        <v>1.0437691986238447</v>
      </c>
      <c r="W5" s="1">
        <f t="shared" si="11"/>
        <v>-0.20023988484650859</v>
      </c>
      <c r="X5" s="1">
        <f t="shared" si="12"/>
        <v>-2.1581553371187945</v>
      </c>
      <c r="Y5" s="1">
        <f t="shared" si="13"/>
        <v>0.66422774353831837</v>
      </c>
      <c r="Z5" s="1">
        <f t="shared" si="14"/>
        <v>-2.4110840729503167</v>
      </c>
      <c r="AA5" s="1">
        <f t="shared" si="15"/>
        <v>-0.66856767900141001</v>
      </c>
      <c r="AB5" s="1">
        <f t="shared" si="16"/>
        <v>-0.91608023165678332</v>
      </c>
      <c r="AC5" s="1">
        <f t="shared" si="17"/>
        <v>3.027074294873577E-2</v>
      </c>
      <c r="AD5" s="1">
        <f t="shared" si="18"/>
        <v>0.68819193370106846</v>
      </c>
      <c r="AE5" s="1">
        <f t="shared" si="19"/>
        <v>8.857801868840541E-2</v>
      </c>
      <c r="AF5" s="1">
        <f t="shared" si="20"/>
        <v>0.74538392623030592</v>
      </c>
      <c r="AG5" s="1">
        <f t="shared" si="21"/>
        <v>0.16603805508128866</v>
      </c>
      <c r="AI5">
        <v>740</v>
      </c>
      <c r="AJ5">
        <v>15.52647352</v>
      </c>
      <c r="AK5">
        <v>5.1929103326912305</v>
      </c>
      <c r="AL5">
        <f t="shared" ref="AL5:AM39" si="24">AJ5/100</f>
        <v>0.1552647352</v>
      </c>
      <c r="AM5">
        <f t="shared" si="24"/>
        <v>5.1929103326912307E-2</v>
      </c>
      <c r="AO5">
        <f t="shared" ref="AO5:AO39" si="25">(AJ5/100-AE5)^2+(AK5/100-AF5)^2</f>
        <v>0.48532670956707485</v>
      </c>
    </row>
    <row r="6" spans="1:41" x14ac:dyDescent="0.45">
      <c r="A6">
        <v>730</v>
      </c>
      <c r="B6">
        <v>1.0963246543063274</v>
      </c>
      <c r="C6">
        <v>20.503744525124709</v>
      </c>
      <c r="D6" s="18">
        <f t="shared" si="22"/>
        <v>1.3321650314014166</v>
      </c>
      <c r="E6" s="4">
        <f t="shared" si="0"/>
        <v>12.202093402429425</v>
      </c>
      <c r="F6" s="4">
        <f t="shared" si="1"/>
        <v>228.20667656463803</v>
      </c>
      <c r="G6" s="1">
        <v>0.89014378051463061</v>
      </c>
      <c r="H6" s="1">
        <v>0.01</v>
      </c>
      <c r="I6" s="1"/>
      <c r="J6" s="4">
        <f t="shared" ref="J6:J39" si="26">F6*(1-G6)/(F6*(1-G6)+E6)</f>
        <v>0.67262051634263731</v>
      </c>
      <c r="K6" s="1">
        <f t="shared" si="23"/>
        <v>0.37272016151141002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2"/>
        <v>9.6260617478426558E-3</v>
      </c>
      <c r="O6" s="1">
        <f t="shared" si="3"/>
        <v>0.6888579748489172</v>
      </c>
      <c r="P6" s="1">
        <f t="shared" si="4"/>
        <v>2.013274192327934</v>
      </c>
      <c r="Q6" s="1">
        <f t="shared" si="5"/>
        <v>0.85460831038752649</v>
      </c>
      <c r="R6" s="1">
        <f t="shared" si="6"/>
        <v>0.96023532176403803</v>
      </c>
      <c r="S6" s="1">
        <f t="shared" si="7"/>
        <v>0.57821423030140529</v>
      </c>
      <c r="T6" s="1">
        <f t="shared" si="8"/>
        <v>1.2509363588882385</v>
      </c>
      <c r="U6" s="1">
        <f t="shared" si="9"/>
        <v>0.35141970186127269</v>
      </c>
      <c r="V6" s="1">
        <f t="shared" si="10"/>
        <v>1.0599508511512532</v>
      </c>
      <c r="W6" s="1">
        <f t="shared" si="11"/>
        <v>-0.20017304724640536</v>
      </c>
      <c r="X6" s="1">
        <f t="shared" si="12"/>
        <v>-2.1579342506236934</v>
      </c>
      <c r="Y6" s="1">
        <f t="shared" si="13"/>
        <v>0.5446713717030981</v>
      </c>
      <c r="Z6" s="1">
        <f t="shared" si="14"/>
        <v>-3.2015631837578313</v>
      </c>
      <c r="AA6" s="1">
        <f t="shared" si="15"/>
        <v>-0.66551568269295125</v>
      </c>
      <c r="AB6" s="1">
        <f t="shared" si="16"/>
        <v>-0.94951951525083</v>
      </c>
      <c r="AC6" s="1">
        <f t="shared" si="17"/>
        <v>2.9526950968493594E-2</v>
      </c>
      <c r="AD6" s="1">
        <f t="shared" si="18"/>
        <v>0.66132269771635999</v>
      </c>
      <c r="AE6" s="1">
        <f t="shared" si="19"/>
        <v>8.5528489578347661E-2</v>
      </c>
      <c r="AF6" s="1">
        <f t="shared" si="20"/>
        <v>0.71598085286487056</v>
      </c>
      <c r="AG6" s="1">
        <f t="shared" si="21"/>
        <v>0.19849065755678175</v>
      </c>
      <c r="AI6">
        <v>730</v>
      </c>
      <c r="AJ6">
        <v>13.643057345000001</v>
      </c>
      <c r="AK6">
        <v>3.2118121547447376</v>
      </c>
      <c r="AL6">
        <f t="shared" si="24"/>
        <v>0.13643057345000001</v>
      </c>
      <c r="AM6">
        <f t="shared" si="24"/>
        <v>3.2118121547447379E-2</v>
      </c>
      <c r="AO6">
        <f t="shared" si="25"/>
        <v>0.47025925742740282</v>
      </c>
    </row>
    <row r="7" spans="1:41" x14ac:dyDescent="0.45">
      <c r="A7">
        <v>720</v>
      </c>
      <c r="B7">
        <v>1.8463147977947456</v>
      </c>
      <c r="C7">
        <v>22.958765458431962</v>
      </c>
      <c r="D7" s="18">
        <f t="shared" si="22"/>
        <v>1.3323114865302546</v>
      </c>
      <c r="E7" s="4">
        <f t="shared" si="0"/>
        <v>20.549483699455521</v>
      </c>
      <c r="F7" s="4">
        <f t="shared" si="1"/>
        <v>255.53105955234776</v>
      </c>
      <c r="G7" s="1">
        <v>0.89512069458258825</v>
      </c>
      <c r="H7" s="1">
        <v>0.01</v>
      </c>
      <c r="I7" s="1"/>
      <c r="J7" s="4">
        <f t="shared" si="26"/>
        <v>0.56600332681665266</v>
      </c>
      <c r="K7" s="1">
        <f t="shared" si="23"/>
        <v>0.47349403737881035</v>
      </c>
      <c r="L7" s="1">
        <f t="shared" si="27"/>
        <v>0.66078500633681536</v>
      </c>
      <c r="M7" s="1">
        <f t="shared" si="28"/>
        <v>2.0301008077317603E-2</v>
      </c>
      <c r="N7" s="1">
        <f t="shared" si="2"/>
        <v>7.874915614524261E-3</v>
      </c>
      <c r="O7" s="1">
        <f t="shared" si="3"/>
        <v>0.62282229766270558</v>
      </c>
      <c r="P7" s="1">
        <f t="shared" si="4"/>
        <v>1.2778935563779372</v>
      </c>
      <c r="Q7" s="1">
        <f t="shared" si="5"/>
        <v>1.0054251522450828</v>
      </c>
      <c r="R7" s="1">
        <f t="shared" si="6"/>
        <v>0.96020584530133246</v>
      </c>
      <c r="S7" s="1">
        <f t="shared" si="7"/>
        <v>0.5781638451922525</v>
      </c>
      <c r="T7" s="1">
        <f t="shared" si="8"/>
        <v>1.1532037685842873</v>
      </c>
      <c r="U7" s="1">
        <f t="shared" si="9"/>
        <v>0.49281560195972429</v>
      </c>
      <c r="V7" s="1">
        <f t="shared" si="10"/>
        <v>1.1148395478879127</v>
      </c>
      <c r="W7" s="1">
        <f t="shared" si="11"/>
        <v>-0.20010331624434446</v>
      </c>
      <c r="X7" s="1">
        <f t="shared" si="12"/>
        <v>-2.1575587577544968</v>
      </c>
      <c r="Y7" s="1">
        <f t="shared" si="13"/>
        <v>0.34563481832402915</v>
      </c>
      <c r="Z7" s="1">
        <f t="shared" si="14"/>
        <v>64.055334142855244</v>
      </c>
      <c r="AA7" s="1">
        <f t="shared" si="15"/>
        <v>-0.63646845628045434</v>
      </c>
      <c r="AB7" s="1">
        <f t="shared" si="16"/>
        <v>-1.0098569077613637</v>
      </c>
      <c r="AC7" s="1">
        <f t="shared" si="17"/>
        <v>2.7860640285898644E-2</v>
      </c>
      <c r="AD7" s="1">
        <f t="shared" si="18"/>
        <v>0.59788672439226842</v>
      </c>
      <c r="AE7" s="1">
        <f t="shared" si="19"/>
        <v>7.5660386127140433E-2</v>
      </c>
      <c r="AF7" s="1">
        <f t="shared" si="20"/>
        <v>0.64382963487518419</v>
      </c>
      <c r="AG7" s="1">
        <f t="shared" si="21"/>
        <v>0.28050997899767538</v>
      </c>
      <c r="AI7">
        <v>720</v>
      </c>
      <c r="AJ7">
        <v>10.065452580000001</v>
      </c>
      <c r="AK7">
        <v>0.92474509398962867</v>
      </c>
      <c r="AL7">
        <f t="shared" si="24"/>
        <v>0.10065452580000001</v>
      </c>
      <c r="AM7">
        <f t="shared" si="24"/>
        <v>9.2474509398962866E-3</v>
      </c>
      <c r="AO7">
        <f t="shared" si="25"/>
        <v>0.40331925518606593</v>
      </c>
    </row>
    <row r="8" spans="1:41" x14ac:dyDescent="0.45">
      <c r="A8">
        <v>710</v>
      </c>
      <c r="B8">
        <v>3.8823160774071757</v>
      </c>
      <c r="C8">
        <v>34.245578266960877</v>
      </c>
      <c r="D8" s="18">
        <f t="shared" si="22"/>
        <v>1.3324644667115881</v>
      </c>
      <c r="E8" s="4">
        <f t="shared" si="0"/>
        <v>43.210177941541865</v>
      </c>
      <c r="F8" s="4">
        <f t="shared" si="1"/>
        <v>381.15328611127461</v>
      </c>
      <c r="G8" s="1">
        <v>0.92839094952462675</v>
      </c>
      <c r="H8" s="1">
        <v>0.01</v>
      </c>
      <c r="I8" s="1"/>
      <c r="J8" s="4">
        <f t="shared" si="26"/>
        <v>0.38712621095500838</v>
      </c>
      <c r="K8" s="1">
        <f t="shared" si="23"/>
        <v>0.70504202845538522</v>
      </c>
      <c r="L8" s="1">
        <f t="shared" si="27"/>
        <v>0.66088287659146805</v>
      </c>
      <c r="M8" s="1">
        <f t="shared" si="28"/>
        <v>2.0317038245697982E-2</v>
      </c>
      <c r="N8" s="1">
        <f t="shared" si="2"/>
        <v>4.9598514939416267E-3</v>
      </c>
      <c r="O8" s="1">
        <f t="shared" si="3"/>
        <v>0.49408780807236147</v>
      </c>
      <c r="P8" s="1">
        <f t="shared" si="4"/>
        <v>0.61888627232289373</v>
      </c>
      <c r="Q8" s="1">
        <f t="shared" si="5"/>
        <v>1.1942346534045056</v>
      </c>
      <c r="R8" s="1">
        <f t="shared" si="6"/>
        <v>0.96017504856994151</v>
      </c>
      <c r="S8" s="1">
        <f t="shared" si="7"/>
        <v>0.57811123355094862</v>
      </c>
      <c r="T8" s="1">
        <f t="shared" si="8"/>
        <v>1.0580265587658708</v>
      </c>
      <c r="U8" s="1">
        <f t="shared" si="9"/>
        <v>0.84900259984330939</v>
      </c>
      <c r="V8" s="1">
        <f t="shared" si="10"/>
        <v>1.3117947303372959</v>
      </c>
      <c r="W8" s="1">
        <f t="shared" si="11"/>
        <v>-0.20003052143223976</v>
      </c>
      <c r="X8" s="1">
        <f t="shared" si="12"/>
        <v>-2.1569973073387398</v>
      </c>
      <c r="Y8" s="1">
        <f t="shared" si="13"/>
        <v>0.16734779609759151</v>
      </c>
      <c r="Z8" s="1">
        <f t="shared" si="14"/>
        <v>1.0289231801207475</v>
      </c>
      <c r="AA8" s="1">
        <f t="shared" si="15"/>
        <v>-0.51919323469110179</v>
      </c>
      <c r="AB8" s="1">
        <f t="shared" si="16"/>
        <v>-1.0635400840219675</v>
      </c>
      <c r="AC8" s="1">
        <f t="shared" si="17"/>
        <v>2.5077877839671584E-2</v>
      </c>
      <c r="AD8" s="1">
        <f t="shared" si="18"/>
        <v>0.47426274807699176</v>
      </c>
      <c r="AE8" s="1">
        <f t="shared" si="19"/>
        <v>5.7740351322332586E-2</v>
      </c>
      <c r="AF8" s="1">
        <f t="shared" si="20"/>
        <v>0.50412943299727653</v>
      </c>
      <c r="AG8" s="1">
        <f t="shared" si="21"/>
        <v>0.4381302156803909</v>
      </c>
      <c r="AI8">
        <v>710</v>
      </c>
      <c r="AJ8">
        <v>6.2773115634999996</v>
      </c>
      <c r="AK8">
        <v>5.6870454162926444E-2</v>
      </c>
      <c r="AL8">
        <f t="shared" si="24"/>
        <v>6.2773115635000001E-2</v>
      </c>
      <c r="AM8">
        <f t="shared" si="24"/>
        <v>5.687045416292644E-4</v>
      </c>
      <c r="AO8">
        <f t="shared" si="25"/>
        <v>0.25359873595940896</v>
      </c>
    </row>
    <row r="9" spans="1:41" x14ac:dyDescent="0.45">
      <c r="A9">
        <v>700</v>
      </c>
      <c r="B9">
        <v>5.4171947604692763</v>
      </c>
      <c r="C9">
        <v>19.555806982203222</v>
      </c>
      <c r="D9" s="18">
        <f t="shared" si="22"/>
        <v>1.3326243690129114</v>
      </c>
      <c r="E9" s="4">
        <f t="shared" si="0"/>
        <v>60.293377684023049</v>
      </c>
      <c r="F9" s="4">
        <f t="shared" si="1"/>
        <v>217.65613171192189</v>
      </c>
      <c r="G9" s="1">
        <v>0.90492577627028226</v>
      </c>
      <c r="H9" s="1">
        <v>0.01</v>
      </c>
      <c r="I9" s="1"/>
      <c r="J9" s="4">
        <f t="shared" si="26"/>
        <v>0.25551659084993533</v>
      </c>
      <c r="K9" s="1">
        <f t="shared" si="23"/>
        <v>0.80986865446547229</v>
      </c>
      <c r="L9" s="1">
        <f t="shared" si="27"/>
        <v>0.66098512381895591</v>
      </c>
      <c r="M9" s="1">
        <f t="shared" si="28"/>
        <v>2.0333798268192715E-2</v>
      </c>
      <c r="N9" s="1">
        <f t="shared" si="2"/>
        <v>4.0250894408855606E-3</v>
      </c>
      <c r="O9" s="1">
        <f t="shared" si="3"/>
        <v>0.44491650018087386</v>
      </c>
      <c r="P9" s="1">
        <f t="shared" si="4"/>
        <v>0.33626196936892033</v>
      </c>
      <c r="Q9" s="1">
        <f t="shared" si="5"/>
        <v>1.298752554001664</v>
      </c>
      <c r="R9" s="1">
        <f t="shared" si="6"/>
        <v>0.96014285069708516</v>
      </c>
      <c r="S9" s="1">
        <f t="shared" si="7"/>
        <v>0.57805626126832121</v>
      </c>
      <c r="T9" s="1">
        <f t="shared" si="8"/>
        <v>1.0144646027803734</v>
      </c>
      <c r="U9" s="1">
        <f t="shared" si="9"/>
        <v>1.0596781254316068</v>
      </c>
      <c r="V9" s="1">
        <f t="shared" si="10"/>
        <v>1.4570235857796687</v>
      </c>
      <c r="W9" s="1">
        <f t="shared" si="11"/>
        <v>-0.19995447961342663</v>
      </c>
      <c r="X9" s="1">
        <f t="shared" si="12"/>
        <v>-2.1567408894026947</v>
      </c>
      <c r="Y9" s="1">
        <f t="shared" si="13"/>
        <v>9.0900884170549687E-2</v>
      </c>
      <c r="Z9" s="1">
        <f t="shared" si="14"/>
        <v>0.39516902498799483</v>
      </c>
      <c r="AA9" s="1">
        <f t="shared" si="15"/>
        <v>-0.46647018355307068</v>
      </c>
      <c r="AB9" s="1">
        <f t="shared" si="16"/>
        <v>-1.086844086501136</v>
      </c>
      <c r="AC9" s="1">
        <f t="shared" si="17"/>
        <v>2.4197177422290796E-2</v>
      </c>
      <c r="AD9" s="1">
        <f t="shared" si="18"/>
        <v>0.42704172350885483</v>
      </c>
      <c r="AE9" s="1">
        <f t="shared" si="19"/>
        <v>4.4090813303812926E-2</v>
      </c>
      <c r="AF9" s="1">
        <f t="shared" si="20"/>
        <v>0.44468424016075953</v>
      </c>
      <c r="AG9" s="1">
        <f t="shared" si="21"/>
        <v>0.51122494653542749</v>
      </c>
      <c r="AI9">
        <v>700</v>
      </c>
      <c r="AJ9">
        <v>4.4365630149999999</v>
      </c>
      <c r="AK9">
        <v>1.4913452677325764E-2</v>
      </c>
      <c r="AL9">
        <f t="shared" si="24"/>
        <v>4.4365630150000002E-2</v>
      </c>
      <c r="AM9">
        <f t="shared" si="24"/>
        <v>1.4913452677325765E-4</v>
      </c>
      <c r="AO9">
        <f t="shared" si="25"/>
        <v>0.19761153566531831</v>
      </c>
    </row>
    <row r="10" spans="1:41" x14ac:dyDescent="0.45">
      <c r="A10">
        <v>690</v>
      </c>
      <c r="B10">
        <v>5.7270313004942599</v>
      </c>
      <c r="C10">
        <v>16.957603955632905</v>
      </c>
      <c r="D10" s="18">
        <f t="shared" si="22"/>
        <v>1.3327916214110298</v>
      </c>
      <c r="E10" s="4">
        <f t="shared" si="0"/>
        <v>63.74185837450112</v>
      </c>
      <c r="F10" s="4">
        <f t="shared" si="1"/>
        <v>188.73813202619425</v>
      </c>
      <c r="G10" s="1">
        <v>0.90796551448538743</v>
      </c>
      <c r="H10" s="1">
        <v>0.01</v>
      </c>
      <c r="I10" s="1"/>
      <c r="J10" s="4">
        <f t="shared" si="26"/>
        <v>0.21415275091152058</v>
      </c>
      <c r="K10" s="1">
        <f t="shared" si="23"/>
        <v>0.81112275252520938</v>
      </c>
      <c r="L10" s="1">
        <f t="shared" si="27"/>
        <v>0.66109201467316836</v>
      </c>
      <c r="M10" s="1">
        <f t="shared" si="28"/>
        <v>2.0351333618480971E-2</v>
      </c>
      <c r="N10" s="1">
        <f t="shared" si="2"/>
        <v>4.0184688169546982E-3</v>
      </c>
      <c r="O10" s="1">
        <f t="shared" si="3"/>
        <v>0.44435888098890891</v>
      </c>
      <c r="P10" s="1">
        <f t="shared" si="4"/>
        <v>0.26698778384903504</v>
      </c>
      <c r="Q10" s="1">
        <f t="shared" si="5"/>
        <v>1.3271139837021302</v>
      </c>
      <c r="R10" s="1">
        <f t="shared" si="6"/>
        <v>0.96010916446532413</v>
      </c>
      <c r="S10" s="1">
        <f t="shared" si="7"/>
        <v>0.57799878392301607</v>
      </c>
      <c r="T10" s="1">
        <f t="shared" si="8"/>
        <v>1.0034663364842162</v>
      </c>
      <c r="U10" s="1">
        <f t="shared" si="9"/>
        <v>1.0764569184145141</v>
      </c>
      <c r="V10" s="1">
        <f t="shared" si="10"/>
        <v>1.469271757437157</v>
      </c>
      <c r="W10" s="1">
        <f t="shared" si="11"/>
        <v>-0.1998749936299003</v>
      </c>
      <c r="X10" s="1">
        <f t="shared" si="12"/>
        <v>-2.1566244392079423</v>
      </c>
      <c r="Y10" s="1">
        <f t="shared" si="13"/>
        <v>7.2153516553331909E-2</v>
      </c>
      <c r="Z10" s="1">
        <f t="shared" si="14"/>
        <v>0.29272958528854948</v>
      </c>
      <c r="AA10" s="1">
        <f t="shared" si="15"/>
        <v>-0.46643224967830893</v>
      </c>
      <c r="AB10" s="1">
        <f t="shared" si="16"/>
        <v>-1.0935435372248921</v>
      </c>
      <c r="AC10" s="1">
        <f t="shared" si="17"/>
        <v>2.420821981363188E-2</v>
      </c>
      <c r="AD10" s="1">
        <f t="shared" si="18"/>
        <v>0.42649121141560181</v>
      </c>
      <c r="AE10" s="1">
        <f t="shared" si="19"/>
        <v>4.0239700938782728E-2</v>
      </c>
      <c r="AF10" s="1">
        <f t="shared" si="20"/>
        <v>0.4406928684459786</v>
      </c>
      <c r="AG10" s="1">
        <f t="shared" si="21"/>
        <v>0.51906743061523875</v>
      </c>
      <c r="AI10">
        <v>690</v>
      </c>
      <c r="AJ10">
        <v>3.9628628495</v>
      </c>
      <c r="AK10">
        <v>1.396958970591242E-2</v>
      </c>
      <c r="AL10">
        <f t="shared" si="24"/>
        <v>3.9628628494999998E-2</v>
      </c>
      <c r="AM10">
        <f t="shared" si="24"/>
        <v>1.396958970591242E-4</v>
      </c>
      <c r="AO10">
        <f t="shared" si="25"/>
        <v>0.19408747125244954</v>
      </c>
    </row>
    <row r="11" spans="1:41" x14ac:dyDescent="0.45">
      <c r="A11">
        <v>680</v>
      </c>
      <c r="B11">
        <v>5.6391288397121988</v>
      </c>
      <c r="C11">
        <v>16.34699940652829</v>
      </c>
      <c r="D11" s="18">
        <f t="shared" si="22"/>
        <v>1.3329666857437052</v>
      </c>
      <c r="E11" s="4">
        <f t="shared" si="0"/>
        <v>62.763503985996778</v>
      </c>
      <c r="F11" s="4">
        <f t="shared" si="1"/>
        <v>181.94210339465988</v>
      </c>
      <c r="G11" s="1">
        <v>0.9081077844221711</v>
      </c>
      <c r="H11" s="1">
        <v>0.01</v>
      </c>
      <c r="I11" s="1"/>
      <c r="J11" s="4">
        <f t="shared" si="26"/>
        <v>0.21034880508240411</v>
      </c>
      <c r="K11" s="1">
        <f t="shared" si="23"/>
        <v>0.79482566973822499</v>
      </c>
      <c r="L11" s="1">
        <f t="shared" si="27"/>
        <v>0.66120383653268466</v>
      </c>
      <c r="M11" s="1">
        <f t="shared" si="28"/>
        <v>2.0369693401000276E-2</v>
      </c>
      <c r="N11" s="1">
        <f t="shared" si="2"/>
        <v>4.1553507418610313E-3</v>
      </c>
      <c r="O11" s="1">
        <f t="shared" si="3"/>
        <v>0.45165996605989944</v>
      </c>
      <c r="P11" s="1">
        <f t="shared" si="4"/>
        <v>0.26097789649978204</v>
      </c>
      <c r="Q11" s="1">
        <f t="shared" si="5"/>
        <v>1.3295000993100528</v>
      </c>
      <c r="R11" s="1">
        <f t="shared" si="6"/>
        <v>0.96007389570126112</v>
      </c>
      <c r="S11" s="1">
        <f t="shared" si="7"/>
        <v>0.57793864581071319</v>
      </c>
      <c r="T11" s="1">
        <f t="shared" si="8"/>
        <v>1.0024611359354532</v>
      </c>
      <c r="U11" s="1">
        <f t="shared" si="9"/>
        <v>1.0502532797647861</v>
      </c>
      <c r="V11" s="1">
        <f t="shared" si="10"/>
        <v>1.4501834200047559</v>
      </c>
      <c r="W11" s="1">
        <f t="shared" si="11"/>
        <v>-0.1997918510619337</v>
      </c>
      <c r="X11" s="1">
        <f t="shared" si="12"/>
        <v>-2.156525016440805</v>
      </c>
      <c r="Y11" s="1">
        <f t="shared" si="13"/>
        <v>7.0508228178116888E-2</v>
      </c>
      <c r="Z11" s="1">
        <f t="shared" si="14"/>
        <v>0.28449368167496125</v>
      </c>
      <c r="AA11" s="1">
        <f t="shared" si="15"/>
        <v>-0.47522510990573269</v>
      </c>
      <c r="AB11" s="1">
        <f t="shared" si="16"/>
        <v>-1.0947259398122082</v>
      </c>
      <c r="AC11" s="1">
        <f t="shared" si="17"/>
        <v>2.4357819425973301E-2</v>
      </c>
      <c r="AD11" s="1">
        <f t="shared" si="18"/>
        <v>0.43348371220167842</v>
      </c>
      <c r="AE11" s="1">
        <f t="shared" si="19"/>
        <v>3.9927910982447953E-2</v>
      </c>
      <c r="AF11" s="1">
        <f t="shared" si="20"/>
        <v>0.44734146966212263</v>
      </c>
      <c r="AG11" s="1">
        <f t="shared" si="21"/>
        <v>0.51273061935542941</v>
      </c>
      <c r="AI11">
        <v>680</v>
      </c>
      <c r="AJ11">
        <v>3.9224710465000001</v>
      </c>
      <c r="AK11">
        <v>1.6649054997618713E-2</v>
      </c>
      <c r="AL11">
        <f t="shared" si="24"/>
        <v>3.9224710465E-2</v>
      </c>
      <c r="AM11">
        <f t="shared" si="24"/>
        <v>1.6649054997618714E-4</v>
      </c>
      <c r="AO11">
        <f t="shared" si="25"/>
        <v>0.19996595643491633</v>
      </c>
    </row>
    <row r="12" spans="1:41" x14ac:dyDescent="0.45">
      <c r="A12" s="20">
        <v>670</v>
      </c>
      <c r="B12" s="20">
        <v>5.6752227374347184</v>
      </c>
      <c r="C12" s="20">
        <v>16.245944173254784</v>
      </c>
      <c r="D12" s="25">
        <f t="shared" si="22"/>
        <v>1.3331500609971028</v>
      </c>
      <c r="E12" s="26">
        <f t="shared" si="0"/>
        <v>63.165229067648418</v>
      </c>
      <c r="F12" s="26">
        <f t="shared" si="1"/>
        <v>180.81735864832575</v>
      </c>
      <c r="G12" s="27">
        <v>0.90810565807938437</v>
      </c>
      <c r="H12" s="27">
        <v>0.01</v>
      </c>
      <c r="I12" s="1"/>
      <c r="J12" s="4">
        <f t="shared" si="26"/>
        <v>0.20827045630223276</v>
      </c>
      <c r="K12" s="1">
        <f t="shared" si="23"/>
        <v>0.79781321248460246</v>
      </c>
      <c r="L12" s="1">
        <f t="shared" si="27"/>
        <v>0.6613208994711951</v>
      </c>
      <c r="M12" s="1">
        <f t="shared" si="28"/>
        <v>2.0388930707148919E-2</v>
      </c>
      <c r="N12" s="1">
        <f t="shared" si="2"/>
        <v>4.1344971638945568E-3</v>
      </c>
      <c r="O12" s="1">
        <f t="shared" si="3"/>
        <v>0.45031262622427459</v>
      </c>
      <c r="P12" s="1">
        <f t="shared" si="4"/>
        <v>0.25771584032515726</v>
      </c>
      <c r="Q12" s="1">
        <f t="shared" si="5"/>
        <v>1.3307250273810032</v>
      </c>
      <c r="R12" s="1">
        <f t="shared" si="6"/>
        <v>0.96003694259399897</v>
      </c>
      <c r="S12" s="1">
        <f t="shared" si="7"/>
        <v>0.57787567886468072</v>
      </c>
      <c r="T12" s="1">
        <f t="shared" si="8"/>
        <v>1.0018904798181456</v>
      </c>
      <c r="U12" s="1">
        <f t="shared" si="9"/>
        <v>1.05587109172231</v>
      </c>
      <c r="V12" s="1">
        <f t="shared" si="10"/>
        <v>1.4542571169964624</v>
      </c>
      <c r="W12" s="1">
        <f t="shared" si="11"/>
        <v>-0.19970482278394758</v>
      </c>
      <c r="X12" s="1">
        <f t="shared" si="12"/>
        <v>-2.156395311276166</v>
      </c>
      <c r="Y12" s="1">
        <f t="shared" si="13"/>
        <v>6.9605088297943971E-2</v>
      </c>
      <c r="Z12" s="1">
        <f t="shared" si="14"/>
        <v>0.28006720194305751</v>
      </c>
      <c r="AA12" s="1">
        <f t="shared" si="15"/>
        <v>-0.4736436671679396</v>
      </c>
      <c r="AB12" s="1">
        <f t="shared" si="16"/>
        <v>-1.094897703051817</v>
      </c>
      <c r="AC12" s="1">
        <f t="shared" si="17"/>
        <v>2.4356885154801063E-2</v>
      </c>
      <c r="AD12" s="1">
        <f t="shared" si="18"/>
        <v>0.43217347049221411</v>
      </c>
      <c r="AE12" s="1">
        <f t="shared" si="19"/>
        <v>3.9759587415643151E-2</v>
      </c>
      <c r="AF12" s="1">
        <f t="shared" si="20"/>
        <v>0.4458700928835333</v>
      </c>
      <c r="AG12" s="1">
        <f t="shared" si="21"/>
        <v>0.51437031970082359</v>
      </c>
      <c r="AI12">
        <v>670</v>
      </c>
      <c r="AJ12">
        <v>3.9012101884999999</v>
      </c>
      <c r="AK12">
        <v>1.608765246374258E-2</v>
      </c>
      <c r="AL12">
        <f t="shared" si="24"/>
        <v>3.9012101884999997E-2</v>
      </c>
      <c r="AM12">
        <f t="shared" si="24"/>
        <v>1.608765246374258E-4</v>
      </c>
      <c r="AO12">
        <f t="shared" si="25"/>
        <v>0.19865726428187958</v>
      </c>
    </row>
    <row r="13" spans="1:41" x14ac:dyDescent="0.45">
      <c r="A13" s="20">
        <v>660</v>
      </c>
      <c r="B13" s="20">
        <v>61.028199559803788</v>
      </c>
      <c r="C13" s="20">
        <v>15.788000186777325</v>
      </c>
      <c r="D13" s="25">
        <f t="shared" si="22"/>
        <v>1.3333422869735843</v>
      </c>
      <c r="E13" s="26">
        <f t="shared" si="0"/>
        <v>679.24386110061619</v>
      </c>
      <c r="F13" s="26">
        <f t="shared" si="1"/>
        <v>175.72044207883164</v>
      </c>
      <c r="G13" s="27">
        <v>1.507490073122671E-4</v>
      </c>
      <c r="H13" s="27">
        <v>0.01</v>
      </c>
      <c r="I13" s="1"/>
      <c r="J13" s="4">
        <f t="shared" si="26"/>
        <v>0.20550494974356517</v>
      </c>
      <c r="K13" s="1">
        <f t="shared" si="23"/>
        <v>8.5493781349724003</v>
      </c>
      <c r="L13" s="1">
        <f t="shared" si="27"/>
        <v>0.66144353845046044</v>
      </c>
      <c r="M13" s="1">
        <f t="shared" si="28"/>
        <v>2.040910301318587E-2</v>
      </c>
      <c r="N13" s="1">
        <f t="shared" si="2"/>
        <v>7.6547043647198291E-10</v>
      </c>
      <c r="O13" s="1">
        <f t="shared" si="3"/>
        <v>1.9366549591803538E-4</v>
      </c>
      <c r="P13" s="1">
        <f t="shared" si="4"/>
        <v>0.2533820418298367</v>
      </c>
      <c r="Q13" s="1">
        <f t="shared" si="5"/>
        <v>1.332389024383458</v>
      </c>
      <c r="R13" s="1">
        <f t="shared" si="6"/>
        <v>0.9599981949339349</v>
      </c>
      <c r="S13" s="1">
        <f t="shared" si="7"/>
        <v>0.57780970145351662</v>
      </c>
      <c r="T13" s="1">
        <f t="shared" si="8"/>
        <v>1.0011503460290512</v>
      </c>
      <c r="U13" s="1">
        <f t="shared" si="9"/>
        <v>9655.9338412440356</v>
      </c>
      <c r="V13" s="1">
        <f t="shared" si="10"/>
        <v>9655.9338930256654</v>
      </c>
      <c r="W13" s="1">
        <f t="shared" si="11"/>
        <v>-0.19961366135818509</v>
      </c>
      <c r="X13" s="1">
        <f t="shared" si="12"/>
        <v>-2.1556194030261553</v>
      </c>
      <c r="Y13" s="1">
        <f t="shared" si="13"/>
        <v>6.8412103849235684E-2</v>
      </c>
      <c r="Z13" s="1">
        <f t="shared" si="14"/>
        <v>0.27423148665266001</v>
      </c>
      <c r="AA13" s="1">
        <f t="shared" si="15"/>
        <v>-7.506462558485761E-5</v>
      </c>
      <c r="AB13" s="1">
        <f t="shared" si="16"/>
        <v>-1.0771901318164021</v>
      </c>
      <c r="AC13" s="1">
        <f t="shared" si="17"/>
        <v>2.0409103747730018E-2</v>
      </c>
      <c r="AD13" s="1">
        <f t="shared" si="18"/>
        <v>1.8584108558512036E-4</v>
      </c>
      <c r="AE13" s="1">
        <f t="shared" si="19"/>
        <v>3.872652227831741E-2</v>
      </c>
      <c r="AF13" s="1">
        <f t="shared" si="20"/>
        <v>2.2220065128439141E-4</v>
      </c>
      <c r="AG13" s="1">
        <f t="shared" si="21"/>
        <v>0.96105127707039817</v>
      </c>
      <c r="AI13">
        <v>660</v>
      </c>
      <c r="AJ13">
        <v>3.8686552045</v>
      </c>
      <c r="AK13">
        <v>1.583918251247645E-2</v>
      </c>
      <c r="AL13">
        <f t="shared" si="24"/>
        <v>3.8686552045000003E-2</v>
      </c>
      <c r="AM13">
        <f t="shared" si="24"/>
        <v>1.5839182512476452E-4</v>
      </c>
      <c r="AO13" s="19">
        <f t="shared" si="25"/>
        <v>5.6691858473174664E-9</v>
      </c>
    </row>
    <row r="14" spans="1:41" x14ac:dyDescent="0.45">
      <c r="A14" s="20">
        <v>650</v>
      </c>
      <c r="B14" s="20">
        <v>5.7601270456643885</v>
      </c>
      <c r="C14" s="20">
        <v>16.36471322269503</v>
      </c>
      <c r="D14" s="25">
        <f t="shared" si="22"/>
        <v>1.3335439483911629</v>
      </c>
      <c r="E14" s="26">
        <f t="shared" si="0"/>
        <v>64.110214018244648</v>
      </c>
      <c r="F14" s="26">
        <f t="shared" si="1"/>
        <v>182.13925816859569</v>
      </c>
      <c r="G14" s="27">
        <v>0.90916074073118547</v>
      </c>
      <c r="H14" s="27">
        <v>0.01</v>
      </c>
      <c r="I14" s="1"/>
      <c r="J14" s="4">
        <f t="shared" si="26"/>
        <v>0.20513632513001406</v>
      </c>
      <c r="K14" s="1">
        <f t="shared" si="23"/>
        <v>0.80655609314051269</v>
      </c>
      <c r="L14" s="1">
        <f t="shared" si="27"/>
        <v>0.66157211576501462</v>
      </c>
      <c r="M14" s="1">
        <f t="shared" si="28"/>
        <v>2.0430272625527268E-2</v>
      </c>
      <c r="N14" s="1">
        <f t="shared" si="2"/>
        <v>4.0710687895342008E-3</v>
      </c>
      <c r="O14" s="1">
        <f t="shared" si="3"/>
        <v>0.446392757118106</v>
      </c>
      <c r="P14" s="1">
        <f t="shared" si="4"/>
        <v>0.25282580530636295</v>
      </c>
      <c r="Q14" s="1">
        <f t="shared" si="5"/>
        <v>1.3324655984307698</v>
      </c>
      <c r="R14" s="1">
        <f t="shared" si="6"/>
        <v>0.95995753326102151</v>
      </c>
      <c r="S14" s="1">
        <f t="shared" si="7"/>
        <v>0.57774051703981666</v>
      </c>
      <c r="T14" s="1">
        <f t="shared" si="8"/>
        <v>1.0010017086621812</v>
      </c>
      <c r="U14" s="1">
        <f t="shared" si="9"/>
        <v>1.0714833247315085</v>
      </c>
      <c r="V14" s="1">
        <f t="shared" si="10"/>
        <v>1.465631780215511</v>
      </c>
      <c r="W14" s="1">
        <f t="shared" si="11"/>
        <v>-0.19951809924503366</v>
      </c>
      <c r="X14" s="1">
        <f t="shared" si="12"/>
        <v>-2.1561140080648395</v>
      </c>
      <c r="Y14" s="1">
        <f t="shared" si="13"/>
        <v>6.8238387988646745E-2</v>
      </c>
      <c r="Z14" s="1">
        <f t="shared" si="14"/>
        <v>0.27348785834206196</v>
      </c>
      <c r="AA14" s="1">
        <f t="shared" si="15"/>
        <v>-0.46899516330641633</v>
      </c>
      <c r="AB14" s="1">
        <f t="shared" si="16"/>
        <v>-1.0949681072853488</v>
      </c>
      <c r="AC14" s="1">
        <f t="shared" si="17"/>
        <v>2.4337019508591327E-2</v>
      </c>
      <c r="AD14" s="1">
        <f t="shared" si="18"/>
        <v>0.42837485747644882</v>
      </c>
      <c r="AE14" s="1">
        <f t="shared" si="19"/>
        <v>3.9513449634546768E-2</v>
      </c>
      <c r="AF14" s="1">
        <f t="shared" si="20"/>
        <v>0.44183558181222959</v>
      </c>
      <c r="AG14" s="1">
        <f t="shared" si="21"/>
        <v>0.51865096855322368</v>
      </c>
      <c r="AI14">
        <v>650</v>
      </c>
      <c r="AJ14">
        <v>3.870083213</v>
      </c>
      <c r="AK14">
        <v>1.455983942869488E-2</v>
      </c>
      <c r="AL14">
        <f t="shared" si="24"/>
        <v>3.8700832130000001E-2</v>
      </c>
      <c r="AM14">
        <f t="shared" si="24"/>
        <v>1.455983942869488E-4</v>
      </c>
      <c r="AO14">
        <f t="shared" si="25"/>
        <v>0.19509070179895113</v>
      </c>
    </row>
    <row r="15" spans="1:41" x14ac:dyDescent="0.45">
      <c r="A15" s="20">
        <v>640</v>
      </c>
      <c r="B15" s="20">
        <v>5.8303264916156214</v>
      </c>
      <c r="C15" s="20">
        <v>18.101361134448116</v>
      </c>
      <c r="D15" s="25">
        <f t="shared" si="22"/>
        <v>1.333755679473877</v>
      </c>
      <c r="E15" s="26">
        <f t="shared" si="0"/>
        <v>64.891533851681871</v>
      </c>
      <c r="F15" s="26">
        <f t="shared" si="1"/>
        <v>201.46814942640754</v>
      </c>
      <c r="G15" s="27">
        <v>0.91717434246067653</v>
      </c>
      <c r="H15" s="27">
        <v>0.01</v>
      </c>
      <c r="I15" s="1"/>
      <c r="J15" s="4">
        <f t="shared" si="26"/>
        <v>0.20454874574248033</v>
      </c>
      <c r="K15" s="1">
        <f t="shared" si="23"/>
        <v>0.81578265801154748</v>
      </c>
      <c r="L15" s="1">
        <f t="shared" si="27"/>
        <v>0.66170702377220791</v>
      </c>
      <c r="M15" s="1">
        <f t="shared" si="28"/>
        <v>2.0452507180033195E-2</v>
      </c>
      <c r="N15" s="1">
        <f t="shared" si="2"/>
        <v>4.0009833141300107E-3</v>
      </c>
      <c r="O15" s="1">
        <f t="shared" si="3"/>
        <v>0.44229302768035289</v>
      </c>
      <c r="P15" s="1">
        <f t="shared" si="4"/>
        <v>0.25190934986155278</v>
      </c>
      <c r="Q15" s="1">
        <f t="shared" si="5"/>
        <v>1.3326772355886978</v>
      </c>
      <c r="R15" s="1">
        <f t="shared" si="6"/>
        <v>0.95991482790991878</v>
      </c>
      <c r="S15" s="1">
        <f t="shared" si="7"/>
        <v>0.57766791268104245</v>
      </c>
      <c r="T15" s="1">
        <f t="shared" si="8"/>
        <v>1.0007964375714795</v>
      </c>
      <c r="U15" s="1">
        <f t="shared" si="9"/>
        <v>1.0872644957916673</v>
      </c>
      <c r="V15" s="1">
        <f t="shared" si="10"/>
        <v>1.4772082059781242</v>
      </c>
      <c r="W15" s="1">
        <f t="shared" si="11"/>
        <v>-0.19941784680568572</v>
      </c>
      <c r="X15" s="1">
        <f t="shared" si="12"/>
        <v>-2.155957321407445</v>
      </c>
      <c r="Y15" s="1">
        <f t="shared" si="13"/>
        <v>6.7966425206645004E-2</v>
      </c>
      <c r="Z15" s="1">
        <f t="shared" si="14"/>
        <v>0.27226782589122511</v>
      </c>
      <c r="AA15" s="1">
        <f t="shared" si="15"/>
        <v>-0.46409676488268875</v>
      </c>
      <c r="AB15" s="1">
        <f t="shared" si="16"/>
        <v>-1.0946674138976979</v>
      </c>
      <c r="AC15" s="1">
        <f t="shared" si="17"/>
        <v>2.429181801711254E-2</v>
      </c>
      <c r="AD15" s="1">
        <f t="shared" si="18"/>
        <v>0.42442076884968355</v>
      </c>
      <c r="AE15" s="1">
        <f t="shared" si="19"/>
        <v>3.9472890128341952E-2</v>
      </c>
      <c r="AF15" s="1">
        <f t="shared" si="20"/>
        <v>0.43784915887812076</v>
      </c>
      <c r="AG15" s="1">
        <f t="shared" si="21"/>
        <v>0.52267795099353731</v>
      </c>
      <c r="AI15">
        <v>640</v>
      </c>
      <c r="AJ15">
        <v>3.8652946945000002</v>
      </c>
      <c r="AK15">
        <v>1.3121369614818915E-2</v>
      </c>
      <c r="AL15">
        <f t="shared" si="24"/>
        <v>3.8652946945000002E-2</v>
      </c>
      <c r="AM15">
        <f t="shared" si="24"/>
        <v>1.3121369614818915E-4</v>
      </c>
      <c r="AO15">
        <f t="shared" si="25"/>
        <v>0.19159767184115223</v>
      </c>
    </row>
    <row r="16" spans="1:41" x14ac:dyDescent="0.45">
      <c r="A16" s="20">
        <v>630</v>
      </c>
      <c r="B16" s="20">
        <v>5.9302821543064441</v>
      </c>
      <c r="C16" s="20">
        <v>18.834127979610731</v>
      </c>
      <c r="D16" s="25">
        <f t="shared" si="22"/>
        <v>1.3339781691016692</v>
      </c>
      <c r="E16" s="26">
        <f t="shared" si="0"/>
        <v>66.004040377430726</v>
      </c>
      <c r="F16" s="26">
        <f t="shared" si="1"/>
        <v>209.62384441306745</v>
      </c>
      <c r="G16" s="27">
        <v>0.91835438820321869</v>
      </c>
      <c r="H16" s="27">
        <v>0.01</v>
      </c>
      <c r="I16" s="1"/>
      <c r="J16" s="4">
        <f t="shared" si="26"/>
        <v>0.20590822905766673</v>
      </c>
      <c r="K16" s="1">
        <f t="shared" si="23"/>
        <v>0.83118907401728925</v>
      </c>
      <c r="L16" s="1">
        <f t="shared" si="27"/>
        <v>0.66184868794630025</v>
      </c>
      <c r="M16" s="1">
        <f t="shared" si="28"/>
        <v>2.0475880202931764E-2</v>
      </c>
      <c r="N16" s="1">
        <f t="shared" si="2"/>
        <v>3.8840152233897609E-3</v>
      </c>
      <c r="O16" s="1">
        <f t="shared" si="3"/>
        <v>0.43553109958715935</v>
      </c>
      <c r="P16" s="1">
        <f t="shared" si="4"/>
        <v>0.25401109264452115</v>
      </c>
      <c r="Q16" s="1">
        <f t="shared" si="5"/>
        <v>1.3316031061642513</v>
      </c>
      <c r="R16" s="1">
        <f t="shared" si="6"/>
        <v>0.95986993793746522</v>
      </c>
      <c r="S16" s="1">
        <f t="shared" si="7"/>
        <v>0.57759165735098605</v>
      </c>
      <c r="T16" s="1">
        <f t="shared" si="8"/>
        <v>1.0010678354526004</v>
      </c>
      <c r="U16" s="1">
        <f t="shared" si="9"/>
        <v>1.113131790553997</v>
      </c>
      <c r="V16" s="1">
        <f t="shared" si="10"/>
        <v>1.4963496861168339</v>
      </c>
      <c r="W16" s="1">
        <f t="shared" si="11"/>
        <v>-0.19931259006916707</v>
      </c>
      <c r="X16" s="1">
        <f t="shared" si="12"/>
        <v>-2.1557860490586909</v>
      </c>
      <c r="Y16" s="1">
        <f t="shared" si="13"/>
        <v>6.8507423220788621E-2</v>
      </c>
      <c r="Z16" s="1">
        <f t="shared" si="14"/>
        <v>0.27510205984296549</v>
      </c>
      <c r="AA16" s="1">
        <f t="shared" si="15"/>
        <v>-0.45600403471702489</v>
      </c>
      <c r="AB16" s="1">
        <f t="shared" si="16"/>
        <v>-1.093848663445893</v>
      </c>
      <c r="AC16" s="1">
        <f t="shared" si="17"/>
        <v>2.4202762978072577E-2</v>
      </c>
      <c r="AD16" s="1">
        <f t="shared" si="18"/>
        <v>0.41791117174687692</v>
      </c>
      <c r="AE16" s="1">
        <f t="shared" si="19"/>
        <v>3.9599687136484443E-2</v>
      </c>
      <c r="AF16" s="1">
        <f t="shared" si="20"/>
        <v>0.43146859246791364</v>
      </c>
      <c r="AG16" s="1">
        <f t="shared" si="21"/>
        <v>0.52893172039560188</v>
      </c>
      <c r="AI16">
        <v>630</v>
      </c>
      <c r="AJ16">
        <v>3.8815529345000002</v>
      </c>
      <c r="AK16">
        <v>1.1106887536216484E-2</v>
      </c>
      <c r="AL16">
        <f t="shared" si="24"/>
        <v>3.8815529345000002E-2</v>
      </c>
      <c r="AM16">
        <f t="shared" si="24"/>
        <v>1.1106887536216484E-4</v>
      </c>
      <c r="AO16">
        <f t="shared" si="25"/>
        <v>0.18606992806334055</v>
      </c>
    </row>
    <row r="17" spans="1:41" x14ac:dyDescent="0.45">
      <c r="A17" s="20">
        <v>620</v>
      </c>
      <c r="B17" s="20">
        <v>65.243541926781063</v>
      </c>
      <c r="C17" s="20">
        <v>29.44829761865503</v>
      </c>
      <c r="D17" s="25">
        <f t="shared" si="22"/>
        <v>1.3342121665993518</v>
      </c>
      <c r="E17" s="26">
        <f t="shared" si="0"/>
        <v>726.16062164507332</v>
      </c>
      <c r="F17" s="26">
        <f t="shared" si="1"/>
        <v>327.75955249563049</v>
      </c>
      <c r="G17" s="27">
        <v>0.42200894837090841</v>
      </c>
      <c r="H17" s="27">
        <v>0.01</v>
      </c>
      <c r="I17" s="1"/>
      <c r="J17" s="4">
        <f t="shared" si="26"/>
        <v>0.20690424607111724</v>
      </c>
      <c r="K17" s="1">
        <f t="shared" si="23"/>
        <v>9.1560271007350327</v>
      </c>
      <c r="L17" s="1">
        <f t="shared" si="27"/>
        <v>0.66199757030132056</v>
      </c>
      <c r="M17" s="1">
        <f t="shared" si="28"/>
        <v>2.0500471742271591E-2</v>
      </c>
      <c r="N17" s="1">
        <f t="shared" si="2"/>
        <v>2.2852818100654118E-10</v>
      </c>
      <c r="O17" s="1">
        <f t="shared" si="3"/>
        <v>1.055815306923854E-4</v>
      </c>
      <c r="P17" s="1">
        <f t="shared" si="4"/>
        <v>0.25553359782619967</v>
      </c>
      <c r="Q17" s="1">
        <f t="shared" si="5"/>
        <v>1.3307577645999589</v>
      </c>
      <c r="R17" s="1">
        <f t="shared" si="6"/>
        <v>0.95982270991551488</v>
      </c>
      <c r="S17" s="1">
        <f t="shared" si="7"/>
        <v>0.5775115000568255</v>
      </c>
      <c r="T17" s="1">
        <f t="shared" si="8"/>
        <v>1.0012467699618055</v>
      </c>
      <c r="U17" s="1">
        <f t="shared" si="9"/>
        <v>19324.055732459914</v>
      </c>
      <c r="V17" s="1">
        <f t="shared" si="10"/>
        <v>19324.055758334398</v>
      </c>
      <c r="W17" s="1">
        <f t="shared" si="11"/>
        <v>-0.19920198823142626</v>
      </c>
      <c r="X17" s="1">
        <f t="shared" si="12"/>
        <v>-2.1550230001490784</v>
      </c>
      <c r="Y17" s="1">
        <f t="shared" si="13"/>
        <v>6.8890484979083677E-2</v>
      </c>
      <c r="Z17" s="1">
        <f t="shared" si="14"/>
        <v>0.2771712643053213</v>
      </c>
      <c r="AA17" s="1">
        <f t="shared" si="15"/>
        <v>-3.8354802103770921E-5</v>
      </c>
      <c r="AB17" s="1">
        <f t="shared" si="16"/>
        <v>-1.0768402143295721</v>
      </c>
      <c r="AC17" s="1">
        <f t="shared" si="17"/>
        <v>2.0500471961525945E-2</v>
      </c>
      <c r="AD17" s="1">
        <f t="shared" si="18"/>
        <v>1.0129696100032501E-4</v>
      </c>
      <c r="AE17" s="1">
        <f t="shared" si="19"/>
        <v>3.8939844394779016E-2</v>
      </c>
      <c r="AF17" s="1">
        <f t="shared" si="20"/>
        <v>1.2194556629899884E-4</v>
      </c>
      <c r="AG17" s="1">
        <f t="shared" si="21"/>
        <v>0.96093821003892199</v>
      </c>
      <c r="AI17">
        <v>620</v>
      </c>
      <c r="AJ17">
        <v>3.8943940399999999</v>
      </c>
      <c r="AK17">
        <v>1.0641106316469733E-2</v>
      </c>
      <c r="AL17">
        <f t="shared" si="24"/>
        <v>3.8943940400000002E-2</v>
      </c>
      <c r="AM17">
        <f t="shared" si="24"/>
        <v>1.0641106316469733E-4</v>
      </c>
      <c r="AO17">
        <f>(AJ17/100-AE17)^2+(AK17/100-AF17)^2</f>
        <v>2.5809804639996301E-10</v>
      </c>
    </row>
    <row r="18" spans="1:41" x14ac:dyDescent="0.45">
      <c r="A18" s="20">
        <v>610</v>
      </c>
      <c r="B18" s="20">
        <v>2.9694965931046542</v>
      </c>
      <c r="C18" s="20">
        <v>12.776986152371176</v>
      </c>
      <c r="D18" s="25">
        <f t="shared" si="22"/>
        <v>1.3344584882572319</v>
      </c>
      <c r="E18" s="26">
        <f t="shared" si="0"/>
        <v>33.050497081254804</v>
      </c>
      <c r="F18" s="26">
        <f t="shared" si="1"/>
        <v>142.2078558758912</v>
      </c>
      <c r="G18" s="27">
        <v>0.93889035043521984</v>
      </c>
      <c r="H18" s="27">
        <v>0.01</v>
      </c>
      <c r="I18" s="1"/>
      <c r="J18" s="4">
        <f t="shared" si="26"/>
        <v>0.20819626422025092</v>
      </c>
      <c r="K18" s="1">
        <f t="shared" si="23"/>
        <v>0.41740769319189275</v>
      </c>
      <c r="L18" s="1">
        <f t="shared" si="27"/>
        <v>0.66215417323446402</v>
      </c>
      <c r="M18" s="1">
        <f t="shared" si="28"/>
        <v>2.0526369080268288E-2</v>
      </c>
      <c r="N18" s="1">
        <f t="shared" si="2"/>
        <v>8.9075120366277315E-3</v>
      </c>
      <c r="O18" s="1">
        <f t="shared" si="3"/>
        <v>0.65875229636346777</v>
      </c>
      <c r="P18" s="1">
        <f t="shared" si="4"/>
        <v>0.25758913916284598</v>
      </c>
      <c r="Q18" s="1">
        <f t="shared" si="5"/>
        <v>1.3297075637882287</v>
      </c>
      <c r="R18" s="1">
        <f t="shared" si="6"/>
        <v>0.95977297656940042</v>
      </c>
      <c r="S18" s="1">
        <f t="shared" si="7"/>
        <v>0.5774271677227949</v>
      </c>
      <c r="T18" s="1">
        <f t="shared" si="8"/>
        <v>1.0014958165391499</v>
      </c>
      <c r="U18" s="1">
        <f t="shared" si="9"/>
        <v>0.50012665970140824</v>
      </c>
      <c r="V18" s="1">
        <f t="shared" si="10"/>
        <v>1.1180906384296794</v>
      </c>
      <c r="W18" s="1">
        <f t="shared" si="11"/>
        <v>-0.19908567084916223</v>
      </c>
      <c r="X18" s="1">
        <f t="shared" si="12"/>
        <v>-2.1562337023024956</v>
      </c>
      <c r="Y18" s="1">
        <f t="shared" si="13"/>
        <v>6.9415416342229086E-2</v>
      </c>
      <c r="Z18" s="1">
        <f t="shared" si="14"/>
        <v>0.27995173387364802</v>
      </c>
      <c r="AA18" s="1">
        <f t="shared" si="15"/>
        <v>-0.7307484467465255</v>
      </c>
      <c r="AB18" s="1">
        <f t="shared" si="16"/>
        <v>-1.1174657657542297</v>
      </c>
      <c r="AC18" s="1">
        <f t="shared" si="17"/>
        <v>2.9073519127259244E-2</v>
      </c>
      <c r="AD18" s="1">
        <f t="shared" si="18"/>
        <v>0.63210183692887079</v>
      </c>
      <c r="AE18" s="1">
        <f t="shared" si="19"/>
        <v>4.0225469741650477E-2</v>
      </c>
      <c r="AF18" s="1">
        <f t="shared" si="20"/>
        <v>0.64289821836438077</v>
      </c>
      <c r="AG18" s="1">
        <f t="shared" si="21"/>
        <v>0.31687631189396881</v>
      </c>
      <c r="AI18">
        <v>610</v>
      </c>
      <c r="AJ18">
        <v>3.909832835</v>
      </c>
      <c r="AK18">
        <v>1.1009444839777692E-2</v>
      </c>
      <c r="AL18">
        <f t="shared" si="24"/>
        <v>3.9098328350000003E-2</v>
      </c>
      <c r="AM18">
        <f t="shared" si="24"/>
        <v>1.1009444839777692E-4</v>
      </c>
      <c r="AO18">
        <f t="shared" si="25"/>
        <v>0.41317784269514579</v>
      </c>
    </row>
    <row r="19" spans="1:41" x14ac:dyDescent="0.45">
      <c r="A19" s="20">
        <v>600</v>
      </c>
      <c r="B19" s="20">
        <v>2.9613958266070899</v>
      </c>
      <c r="C19" s="20">
        <v>12.777791220075748</v>
      </c>
      <c r="D19" s="25">
        <f t="shared" si="22"/>
        <v>1.3347180246913581</v>
      </c>
      <c r="E19" s="26">
        <f t="shared" si="0"/>
        <v>32.960335550136911</v>
      </c>
      <c r="F19" s="26">
        <f t="shared" si="1"/>
        <v>142.21681627944309</v>
      </c>
      <c r="G19" s="27">
        <v>0.93797863812031612</v>
      </c>
      <c r="H19" s="27">
        <v>0.01</v>
      </c>
      <c r="I19" s="1"/>
      <c r="J19" s="4">
        <f t="shared" si="26"/>
        <v>0.21111317189855203</v>
      </c>
      <c r="K19" s="1">
        <f t="shared" si="23"/>
        <v>0.41780816177980767</v>
      </c>
      <c r="L19" s="1">
        <f t="shared" si="27"/>
        <v>0.66231904385009621</v>
      </c>
      <c r="M19" s="1">
        <f t="shared" si="28"/>
        <v>2.0553667538660614E-2</v>
      </c>
      <c r="N19" s="1">
        <f t="shared" si="2"/>
        <v>8.9122173423442173E-3</v>
      </c>
      <c r="O19" s="1">
        <f t="shared" si="3"/>
        <v>0.65848853957823605</v>
      </c>
      <c r="P19" s="1">
        <f t="shared" si="4"/>
        <v>0.26215662136841866</v>
      </c>
      <c r="Q19" s="1">
        <f t="shared" si="5"/>
        <v>1.3275740447316253</v>
      </c>
      <c r="R19" s="1">
        <f t="shared" si="6"/>
        <v>0.95972055523893951</v>
      </c>
      <c r="S19" s="1">
        <f t="shared" si="7"/>
        <v>0.57733836280677586</v>
      </c>
      <c r="T19" s="1">
        <f t="shared" si="8"/>
        <v>1.0021460880336619</v>
      </c>
      <c r="U19" s="1">
        <f t="shared" si="9"/>
        <v>0.50021065524415043</v>
      </c>
      <c r="V19" s="1">
        <f t="shared" si="10"/>
        <v>1.1181282125140133</v>
      </c>
      <c r="W19" s="1">
        <f t="shared" si="11"/>
        <v>-0.19896323468510252</v>
      </c>
      <c r="X19" s="1">
        <f t="shared" si="12"/>
        <v>-2.1560552382100218</v>
      </c>
      <c r="Y19" s="1">
        <f t="shared" si="13"/>
        <v>7.0614937873163947E-2</v>
      </c>
      <c r="Z19" s="1">
        <f t="shared" si="14"/>
        <v>0.28618433053068454</v>
      </c>
      <c r="AA19" s="1">
        <f t="shared" si="15"/>
        <v>-0.73011573888017511</v>
      </c>
      <c r="AB19" s="1">
        <f t="shared" si="16"/>
        <v>-1.1168233506734488</v>
      </c>
      <c r="AC19" s="1">
        <f t="shared" si="17"/>
        <v>2.9104858768145808E-2</v>
      </c>
      <c r="AD19" s="1">
        <f t="shared" si="18"/>
        <v>0.63181374601405504</v>
      </c>
      <c r="AE19" s="1">
        <f t="shared" si="19"/>
        <v>4.0443237015784686E-2</v>
      </c>
      <c r="AF19" s="1">
        <f t="shared" si="20"/>
        <v>0.64279008268638127</v>
      </c>
      <c r="AG19" s="1">
        <f t="shared" si="21"/>
        <v>0.31676668029783406</v>
      </c>
      <c r="AI19">
        <v>600</v>
      </c>
      <c r="AJ19">
        <v>3.9433362485000001</v>
      </c>
      <c r="AK19">
        <v>1.0961158198015283E-2</v>
      </c>
      <c r="AL19">
        <f t="shared" si="24"/>
        <v>3.9433362484999998E-2</v>
      </c>
      <c r="AM19">
        <f t="shared" si="24"/>
        <v>1.0961158198015284E-4</v>
      </c>
      <c r="AO19">
        <f t="shared" si="25"/>
        <v>0.41303920778554282</v>
      </c>
    </row>
    <row r="20" spans="1:41" x14ac:dyDescent="0.45">
      <c r="A20" s="20">
        <v>590</v>
      </c>
      <c r="B20" s="20">
        <v>2.9772079381273495</v>
      </c>
      <c r="C20" s="20">
        <v>12.779686713646358</v>
      </c>
      <c r="D20" s="25">
        <f t="shared" si="22"/>
        <v>1.3349917491696419</v>
      </c>
      <c r="E20" s="26">
        <f t="shared" si="0"/>
        <v>33.136324351357402</v>
      </c>
      <c r="F20" s="26">
        <f t="shared" si="1"/>
        <v>142.23791312288398</v>
      </c>
      <c r="G20" s="27">
        <v>0.93637865420628652</v>
      </c>
      <c r="H20" s="27">
        <v>0.01</v>
      </c>
      <c r="I20" s="1"/>
      <c r="J20" s="4">
        <f t="shared" si="26"/>
        <v>0.21451271907881489</v>
      </c>
      <c r="K20" s="1">
        <f t="shared" si="23"/>
        <v>0.42185691807124587</v>
      </c>
      <c r="L20" s="1">
        <f t="shared" si="27"/>
        <v>0.66249277883424973</v>
      </c>
      <c r="M20" s="1">
        <f t="shared" si="28"/>
        <v>2.0582471391278931E-2</v>
      </c>
      <c r="N20" s="1">
        <f t="shared" si="2"/>
        <v>8.8527307796221078E-3</v>
      </c>
      <c r="O20" s="1">
        <f t="shared" si="3"/>
        <v>0.65582786979710539</v>
      </c>
      <c r="P20" s="1">
        <f t="shared" si="4"/>
        <v>0.26752286300633116</v>
      </c>
      <c r="Q20" s="1">
        <f t="shared" si="5"/>
        <v>1.3251028587389106</v>
      </c>
      <c r="R20" s="1">
        <f t="shared" si="6"/>
        <v>0.95966524613494386</v>
      </c>
      <c r="S20" s="1">
        <f t="shared" si="7"/>
        <v>0.57724476061054952</v>
      </c>
      <c r="T20" s="1">
        <f t="shared" si="8"/>
        <v>1.0029174780547432</v>
      </c>
      <c r="U20" s="1">
        <f t="shared" si="9"/>
        <v>0.50492510400836454</v>
      </c>
      <c r="V20" s="1">
        <f t="shared" si="10"/>
        <v>1.1202452234479101</v>
      </c>
      <c r="W20" s="1">
        <f t="shared" si="11"/>
        <v>-0.19883424015444257</v>
      </c>
      <c r="X20" s="1">
        <f t="shared" si="12"/>
        <v>-2.1558571753607421</v>
      </c>
      <c r="Y20" s="1">
        <f t="shared" si="13"/>
        <v>7.2026699103506148E-2</v>
      </c>
      <c r="Z20" s="1">
        <f t="shared" si="14"/>
        <v>0.29357719356209416</v>
      </c>
      <c r="AA20" s="1">
        <f t="shared" si="15"/>
        <v>-0.7264105180565622</v>
      </c>
      <c r="AB20" s="1">
        <f t="shared" si="16"/>
        <v>-1.1157681438303819</v>
      </c>
      <c r="AC20" s="1">
        <f t="shared" si="17"/>
        <v>2.9076077998404792E-2</v>
      </c>
      <c r="AD20" s="1">
        <f t="shared" si="18"/>
        <v>0.62922323819766612</v>
      </c>
      <c r="AE20" s="1">
        <f t="shared" si="19"/>
        <v>4.0693787786598795E-2</v>
      </c>
      <c r="AF20" s="1">
        <f t="shared" si="20"/>
        <v>0.64046307283275739</v>
      </c>
      <c r="AG20" s="1">
        <f t="shared" si="21"/>
        <v>0.31884313938064379</v>
      </c>
      <c r="AI20">
        <v>590</v>
      </c>
      <c r="AJ20">
        <v>3.9823757410000002</v>
      </c>
      <c r="AK20">
        <v>1.0085208751971117E-2</v>
      </c>
      <c r="AL20">
        <f t="shared" si="24"/>
        <v>3.9823757410000001E-2</v>
      </c>
      <c r="AM20">
        <f t="shared" si="24"/>
        <v>1.0085208751971117E-4</v>
      </c>
      <c r="AO20">
        <f t="shared" si="25"/>
        <v>0.41006453071062871</v>
      </c>
    </row>
    <row r="21" spans="1:41" x14ac:dyDescent="0.45">
      <c r="A21" s="20">
        <v>580</v>
      </c>
      <c r="B21" s="20">
        <v>2.9657674267270102</v>
      </c>
      <c r="C21" s="20">
        <v>12.781492879519552</v>
      </c>
      <c r="D21" s="25">
        <f t="shared" si="22"/>
        <v>1.3352807270519074</v>
      </c>
      <c r="E21" s="26">
        <f t="shared" si="0"/>
        <v>33.008991459471623</v>
      </c>
      <c r="F21" s="26">
        <f t="shared" si="1"/>
        <v>142.25801574905262</v>
      </c>
      <c r="G21" s="27">
        <v>0.93422374601331948</v>
      </c>
      <c r="H21" s="27">
        <v>0.01</v>
      </c>
      <c r="I21" s="1"/>
      <c r="J21" s="4">
        <f t="shared" si="26"/>
        <v>0.22086477899296161</v>
      </c>
      <c r="K21" s="1">
        <f t="shared" si="23"/>
        <v>0.4236619083502251</v>
      </c>
      <c r="L21" s="1">
        <f t="shared" si="27"/>
        <v>0.66267602996110608</v>
      </c>
      <c r="M21" s="1">
        <f t="shared" si="28"/>
        <v>2.0612894900522122E-2</v>
      </c>
      <c r="N21" s="1">
        <f t="shared" si="2"/>
        <v>8.83386851687523E-3</v>
      </c>
      <c r="O21" s="1">
        <f t="shared" si="3"/>
        <v>0.65464517456523696</v>
      </c>
      <c r="P21" s="1">
        <f t="shared" si="4"/>
        <v>0.27768159682278298</v>
      </c>
      <c r="Q21" s="1">
        <f t="shared" si="5"/>
        <v>1.3206377671970537</v>
      </c>
      <c r="R21" s="1">
        <f t="shared" si="6"/>
        <v>0.95960683035945527</v>
      </c>
      <c r="S21" s="1">
        <f t="shared" si="7"/>
        <v>0.5771460062378494</v>
      </c>
      <c r="T21" s="1">
        <f t="shared" si="8"/>
        <v>1.0044396174035526</v>
      </c>
      <c r="U21" s="1">
        <f t="shared" si="9"/>
        <v>0.50633188249952787</v>
      </c>
      <c r="V21" s="1">
        <f t="shared" si="10"/>
        <v>1.1208800003727053</v>
      </c>
      <c r="W21" s="1">
        <f t="shared" si="11"/>
        <v>-0.19869820731389465</v>
      </c>
      <c r="X21" s="1">
        <f t="shared" si="12"/>
        <v>-2.1556550078271131</v>
      </c>
      <c r="Y21" s="1">
        <f t="shared" si="13"/>
        <v>7.4724887831225065E-2</v>
      </c>
      <c r="Z21" s="1">
        <f t="shared" si="14"/>
        <v>0.30777568681992168</v>
      </c>
      <c r="AA21" s="1">
        <f t="shared" si="15"/>
        <v>-0.72428734309252196</v>
      </c>
      <c r="AB21" s="1">
        <f t="shared" si="16"/>
        <v>-1.1143350687176128</v>
      </c>
      <c r="AC21" s="1">
        <f t="shared" si="17"/>
        <v>2.9087876868926346E-2</v>
      </c>
      <c r="AD21" s="1">
        <f t="shared" si="18"/>
        <v>0.6280494258596605</v>
      </c>
      <c r="AE21" s="1">
        <f t="shared" si="19"/>
        <v>4.1141575573556077E-2</v>
      </c>
      <c r="AF21" s="1">
        <f t="shared" si="20"/>
        <v>0.63970807067236579</v>
      </c>
      <c r="AG21" s="1">
        <f t="shared" si="21"/>
        <v>0.31915035375407819</v>
      </c>
      <c r="AI21">
        <v>580</v>
      </c>
      <c r="AJ21">
        <v>4.0544159410000002</v>
      </c>
      <c r="AK21">
        <v>9.790007516238871E-3</v>
      </c>
      <c r="AL21">
        <f t="shared" si="24"/>
        <v>4.0544159410000002E-2</v>
      </c>
      <c r="AM21">
        <f t="shared" si="24"/>
        <v>9.7900075162388704E-5</v>
      </c>
      <c r="AO21">
        <f t="shared" si="25"/>
        <v>0.40910152723745608</v>
      </c>
    </row>
    <row r="22" spans="1:41" x14ac:dyDescent="0.45">
      <c r="A22" s="20">
        <v>570</v>
      </c>
      <c r="B22" s="20">
        <v>2.9203678742114816</v>
      </c>
      <c r="C22" s="20">
        <v>12.783640346217314</v>
      </c>
      <c r="D22" s="25">
        <f t="shared" si="22"/>
        <v>1.3355861265179871</v>
      </c>
      <c r="E22" s="26">
        <f t="shared" si="0"/>
        <v>32.503694439973792</v>
      </c>
      <c r="F22" s="26">
        <f t="shared" si="1"/>
        <v>142.28191705339873</v>
      </c>
      <c r="G22" s="27">
        <v>0.9313630392235045</v>
      </c>
      <c r="H22" s="27">
        <v>0.01</v>
      </c>
      <c r="I22" s="1"/>
      <c r="J22" s="4">
        <f t="shared" si="26"/>
        <v>0.2310365635616301</v>
      </c>
      <c r="K22" s="1">
        <f t="shared" si="23"/>
        <v>0.42269492799972513</v>
      </c>
      <c r="L22" s="1">
        <f t="shared" si="27"/>
        <v>0.66286951032674402</v>
      </c>
      <c r="M22" s="1">
        <f t="shared" si="28"/>
        <v>2.0645063497430071E-2</v>
      </c>
      <c r="N22" s="1">
        <f t="shared" si="2"/>
        <v>8.8647822737392967E-3</v>
      </c>
      <c r="O22" s="1">
        <f t="shared" si="3"/>
        <v>0.6552785097475794</v>
      </c>
      <c r="P22" s="1">
        <f t="shared" si="4"/>
        <v>0.29430296147138685</v>
      </c>
      <c r="Q22" s="1">
        <f t="shared" si="5"/>
        <v>1.3135341197789288</v>
      </c>
      <c r="R22" s="1">
        <f t="shared" si="6"/>
        <v>0.95954506765224357</v>
      </c>
      <c r="S22" s="1">
        <f t="shared" si="7"/>
        <v>0.57704171114647385</v>
      </c>
      <c r="T22" s="1">
        <f t="shared" si="8"/>
        <v>1.0069699801665597</v>
      </c>
      <c r="U22" s="1">
        <f t="shared" si="9"/>
        <v>0.50362146319277157</v>
      </c>
      <c r="V22" s="1">
        <f t="shared" si="10"/>
        <v>1.1196582416918246</v>
      </c>
      <c r="W22" s="1">
        <f t="shared" si="11"/>
        <v>-0.19855461132494706</v>
      </c>
      <c r="X22" s="1">
        <f t="shared" si="12"/>
        <v>-2.1554493382835673</v>
      </c>
      <c r="Y22" s="1">
        <f t="shared" si="13"/>
        <v>7.9156433035323548E-2</v>
      </c>
      <c r="Z22" s="1">
        <f t="shared" si="14"/>
        <v>0.33162156535054443</v>
      </c>
      <c r="AA22" s="1">
        <f t="shared" si="15"/>
        <v>-0.72406084733949283</v>
      </c>
      <c r="AB22" s="1">
        <f t="shared" si="16"/>
        <v>-1.1123694315586692</v>
      </c>
      <c r="AC22" s="1">
        <f t="shared" si="17"/>
        <v>2.9149152488092321E-2</v>
      </c>
      <c r="AD22" s="1">
        <f t="shared" si="18"/>
        <v>0.62861631436452348</v>
      </c>
      <c r="AE22" s="1">
        <f t="shared" si="19"/>
        <v>4.1847414014372988E-2</v>
      </c>
      <c r="AF22" s="1">
        <f t="shared" si="20"/>
        <v>0.64090073402167325</v>
      </c>
      <c r="AG22" s="1">
        <f t="shared" si="21"/>
        <v>0.31725185196395378</v>
      </c>
      <c r="AI22">
        <v>570</v>
      </c>
      <c r="AJ22">
        <v>4.1705029009999999</v>
      </c>
      <c r="AK22">
        <v>1.0163469877795563E-2</v>
      </c>
      <c r="AL22">
        <f t="shared" si="24"/>
        <v>4.1705029009999998E-2</v>
      </c>
      <c r="AM22">
        <f t="shared" si="24"/>
        <v>1.0163469877795563E-4</v>
      </c>
      <c r="AO22">
        <f t="shared" si="25"/>
        <v>0.41062350596652319</v>
      </c>
    </row>
    <row r="23" spans="1:41" x14ac:dyDescent="0.45">
      <c r="A23" s="20">
        <v>560</v>
      </c>
      <c r="B23" s="20">
        <v>2.8965292557955613</v>
      </c>
      <c r="C23" s="20">
        <v>12.473220470792631</v>
      </c>
      <c r="D23" s="25">
        <f t="shared" si="22"/>
        <v>1.3359092307892544</v>
      </c>
      <c r="E23" s="26">
        <f t="shared" si="0"/>
        <v>32.238370617004598</v>
      </c>
      <c r="F23" s="26">
        <f t="shared" si="1"/>
        <v>138.826943839922</v>
      </c>
      <c r="G23" s="27">
        <v>0.92454374179684606</v>
      </c>
      <c r="H23" s="27">
        <v>0.01</v>
      </c>
      <c r="I23" s="1"/>
      <c r="J23" s="4">
        <f t="shared" si="26"/>
        <v>0.2452457593100433</v>
      </c>
      <c r="K23" s="1">
        <f t="shared" si="23"/>
        <v>0.42713732336944504</v>
      </c>
      <c r="L23" s="1">
        <f t="shared" si="27"/>
        <v>0.66307400142185724</v>
      </c>
      <c r="M23" s="1">
        <f t="shared" si="28"/>
        <v>2.067911512863823E-2</v>
      </c>
      <c r="N23" s="1">
        <f t="shared" si="2"/>
        <v>8.8008614895757377E-3</v>
      </c>
      <c r="O23" s="1">
        <f t="shared" si="3"/>
        <v>0.65237395988617031</v>
      </c>
      <c r="P23" s="1">
        <f t="shared" si="4"/>
        <v>0.31827315344728563</v>
      </c>
      <c r="Q23" s="1">
        <f t="shared" si="5"/>
        <v>1.3035202763954061</v>
      </c>
      <c r="R23" s="1">
        <f t="shared" si="6"/>
        <v>0.95947969381928222</v>
      </c>
      <c r="S23" s="1">
        <f t="shared" si="7"/>
        <v>0.57693144923134387</v>
      </c>
      <c r="T23" s="1">
        <f t="shared" si="8"/>
        <v>1.0106372785399236</v>
      </c>
      <c r="U23" s="1">
        <f t="shared" si="9"/>
        <v>0.50723141158057095</v>
      </c>
      <c r="V23" s="1">
        <f t="shared" si="10"/>
        <v>1.1212866292318029</v>
      </c>
      <c r="W23" s="1">
        <f t="shared" si="11"/>
        <v>-0.1984028773113001</v>
      </c>
      <c r="X23" s="1">
        <f t="shared" si="12"/>
        <v>-2.1552170245204425</v>
      </c>
      <c r="Y23" s="1">
        <f t="shared" si="13"/>
        <v>8.5556280940891669E-2</v>
      </c>
      <c r="Z23" s="1">
        <f t="shared" si="14"/>
        <v>0.36743623293933614</v>
      </c>
      <c r="AA23" s="1">
        <f t="shared" si="15"/>
        <v>-0.71898130762491685</v>
      </c>
      <c r="AB23" s="1">
        <f t="shared" si="16"/>
        <v>-1.1091009208365303</v>
      </c>
      <c r="AC23" s="1">
        <f t="shared" si="17"/>
        <v>2.9121288462852848E-2</v>
      </c>
      <c r="AD23" s="1">
        <f t="shared" si="18"/>
        <v>0.62578578865380163</v>
      </c>
      <c r="AE23" s="1">
        <f t="shared" si="19"/>
        <v>4.2852155425186347E-2</v>
      </c>
      <c r="AF23" s="1">
        <f t="shared" si="20"/>
        <v>0.63906060242790641</v>
      </c>
      <c r="AG23" s="1">
        <f t="shared" si="21"/>
        <v>0.3180872421469072</v>
      </c>
      <c r="AI23">
        <v>560</v>
      </c>
      <c r="AJ23">
        <v>4.3360130790000007</v>
      </c>
      <c r="AK23">
        <v>9.4453961750904439E-3</v>
      </c>
      <c r="AL23">
        <f t="shared" si="24"/>
        <v>4.3360130790000007E-2</v>
      </c>
      <c r="AM23">
        <f t="shared" si="24"/>
        <v>9.4453961750904432E-5</v>
      </c>
      <c r="AO23">
        <f t="shared" si="25"/>
        <v>0.40827799692464434</v>
      </c>
    </row>
    <row r="24" spans="1:41" x14ac:dyDescent="0.45">
      <c r="A24" s="20">
        <v>550</v>
      </c>
      <c r="B24" s="20">
        <v>2.8805571102067682</v>
      </c>
      <c r="C24" s="20">
        <v>12.348535399633171</v>
      </c>
      <c r="D24" s="25">
        <f t="shared" si="22"/>
        <v>1.3362514520866062</v>
      </c>
      <c r="E24" s="26">
        <f t="shared" si="0"/>
        <v>32.060600636601329</v>
      </c>
      <c r="F24" s="26">
        <f t="shared" si="1"/>
        <v>137.4391989979172</v>
      </c>
      <c r="G24" s="27">
        <v>0.92174858771270107</v>
      </c>
      <c r="H24" s="27">
        <v>0.01</v>
      </c>
      <c r="I24" s="1"/>
      <c r="J24" s="4">
        <f t="shared" si="26"/>
        <v>0.251190188469813</v>
      </c>
      <c r="K24" s="1">
        <f t="shared" si="23"/>
        <v>0.42815412061823466</v>
      </c>
      <c r="L24" s="1">
        <f t="shared" si="27"/>
        <v>0.66329036117473783</v>
      </c>
      <c r="M24" s="1">
        <f t="shared" si="28"/>
        <v>2.0715201797846184E-2</v>
      </c>
      <c r="N24" s="1">
        <f t="shared" si="2"/>
        <v>8.7983092810724403E-3</v>
      </c>
      <c r="O24" s="1">
        <f t="shared" si="3"/>
        <v>0.65171096496140513</v>
      </c>
      <c r="P24" s="1">
        <f t="shared" si="4"/>
        <v>0.32856350256819622</v>
      </c>
      <c r="Q24" s="1">
        <f t="shared" si="5"/>
        <v>1.2991166513876629</v>
      </c>
      <c r="R24" s="1">
        <f t="shared" si="6"/>
        <v>0.95941041779066427</v>
      </c>
      <c r="S24" s="1">
        <f t="shared" si="7"/>
        <v>0.57681475236413815</v>
      </c>
      <c r="T24" s="1">
        <f t="shared" si="8"/>
        <v>1.0121439422308971</v>
      </c>
      <c r="U24" s="1">
        <f t="shared" si="9"/>
        <v>0.5076065088597399</v>
      </c>
      <c r="V24" s="1">
        <f t="shared" si="10"/>
        <v>1.1214563602016678</v>
      </c>
      <c r="W24" s="1">
        <f t="shared" si="11"/>
        <v>-0.19824237451651808</v>
      </c>
      <c r="X24" s="1">
        <f t="shared" si="12"/>
        <v>-2.1549811846255738</v>
      </c>
      <c r="Y24" s="1">
        <f t="shared" si="13"/>
        <v>8.827086319217696E-2</v>
      </c>
      <c r="Z24" s="1">
        <f t="shared" si="14"/>
        <v>0.3833760095712585</v>
      </c>
      <c r="AA24" s="1">
        <f t="shared" si="15"/>
        <v>-0.71753011316215598</v>
      </c>
      <c r="AB24" s="1">
        <f t="shared" si="16"/>
        <v>-1.1077436666581684</v>
      </c>
      <c r="AC24" s="1">
        <f t="shared" si="17"/>
        <v>2.9154307202097066E-2</v>
      </c>
      <c r="AD24" s="1">
        <f t="shared" si="18"/>
        <v>0.62510390925300174</v>
      </c>
      <c r="AE24" s="1">
        <f t="shared" si="19"/>
        <v>4.3305708404678997E-2</v>
      </c>
      <c r="AF24" s="1">
        <f t="shared" si="20"/>
        <v>0.63878346709344724</v>
      </c>
      <c r="AG24" s="1">
        <f t="shared" si="21"/>
        <v>0.3179108245018738</v>
      </c>
      <c r="AI24">
        <v>550</v>
      </c>
      <c r="AJ24">
        <v>4.4079661369999998</v>
      </c>
      <c r="AK24">
        <v>9.334022162603036E-3</v>
      </c>
      <c r="AL24">
        <f t="shared" si="24"/>
        <v>4.4079661369999995E-2</v>
      </c>
      <c r="AM24">
        <f t="shared" si="24"/>
        <v>9.3340221626030364E-5</v>
      </c>
      <c r="AO24">
        <f t="shared" si="25"/>
        <v>0.40792567716673567</v>
      </c>
    </row>
    <row r="25" spans="1:41" x14ac:dyDescent="0.45">
      <c r="A25" s="20">
        <v>540</v>
      </c>
      <c r="B25" s="20">
        <v>2.8934523787428734</v>
      </c>
      <c r="C25" s="20">
        <v>12.268609563919011</v>
      </c>
      <c r="D25" s="25">
        <f t="shared" si="22"/>
        <v>1.3366143476133756</v>
      </c>
      <c r="E25" s="26">
        <f t="shared" si="0"/>
        <v>32.204124975408185</v>
      </c>
      <c r="F25" s="26">
        <f t="shared" si="1"/>
        <v>136.54962444641859</v>
      </c>
      <c r="G25" s="27">
        <v>0.91996687221695128</v>
      </c>
      <c r="H25" s="27">
        <v>0.01</v>
      </c>
      <c r="I25" s="1"/>
      <c r="J25" s="4">
        <f t="shared" si="26"/>
        <v>0.25336958241069424</v>
      </c>
      <c r="K25" s="1">
        <f t="shared" si="23"/>
        <v>0.43132618517455718</v>
      </c>
      <c r="L25" s="1">
        <f t="shared" si="27"/>
        <v>0.6635195331193201</v>
      </c>
      <c r="M25" s="1">
        <f t="shared" si="28"/>
        <v>2.0753491334700516E-2</v>
      </c>
      <c r="N25" s="1">
        <f t="shared" si="2"/>
        <v>8.7588281158325985E-3</v>
      </c>
      <c r="O25" s="1">
        <f t="shared" si="3"/>
        <v>0.6496469710001862</v>
      </c>
      <c r="P25" s="1">
        <f t="shared" si="4"/>
        <v>0.33236844102846974</v>
      </c>
      <c r="Q25" s="1">
        <f t="shared" si="5"/>
        <v>1.2973194092982701</v>
      </c>
      <c r="R25" s="1">
        <f t="shared" si="6"/>
        <v>0.95933691824543454</v>
      </c>
      <c r="S25" s="1">
        <f t="shared" si="7"/>
        <v>0.57669110530163137</v>
      </c>
      <c r="T25" s="1">
        <f t="shared" si="8"/>
        <v>1.0126276713871567</v>
      </c>
      <c r="U25" s="1">
        <f t="shared" si="9"/>
        <v>0.51128234548531848</v>
      </c>
      <c r="V25" s="1">
        <f t="shared" si="10"/>
        <v>1.1231249426510697</v>
      </c>
      <c r="W25" s="1">
        <f t="shared" si="11"/>
        <v>-0.19807240965131578</v>
      </c>
      <c r="X25" s="1">
        <f t="shared" si="12"/>
        <v>-2.1547256590219628</v>
      </c>
      <c r="Y25" s="1">
        <f t="shared" si="13"/>
        <v>8.923776914996924E-2</v>
      </c>
      <c r="Z25" s="1">
        <f t="shared" si="14"/>
        <v>0.38937885096022584</v>
      </c>
      <c r="AA25" s="1">
        <f t="shared" si="15"/>
        <v>-0.71472604342850043</v>
      </c>
      <c r="AB25" s="1">
        <f t="shared" si="16"/>
        <v>-1.1069775936013702</v>
      </c>
      <c r="AC25" s="1">
        <f t="shared" si="17"/>
        <v>2.9154066440985664E-2</v>
      </c>
      <c r="AD25" s="1">
        <f t="shared" si="18"/>
        <v>0.62307515346634279</v>
      </c>
      <c r="AE25" s="1">
        <f t="shared" si="19"/>
        <v>4.3511525456433553E-2</v>
      </c>
      <c r="AF25" s="1">
        <f t="shared" si="20"/>
        <v>0.6369471325123871</v>
      </c>
      <c r="AG25" s="1">
        <f t="shared" si="21"/>
        <v>0.31954134203117934</v>
      </c>
      <c r="AI25">
        <v>540</v>
      </c>
      <c r="AJ25">
        <v>4.4360229970000002</v>
      </c>
      <c r="AK25">
        <v>8.7401925185309516E-3</v>
      </c>
      <c r="AL25">
        <f t="shared" si="24"/>
        <v>4.4360229970000005E-2</v>
      </c>
      <c r="AM25">
        <f t="shared" si="24"/>
        <v>8.740192518530952E-5</v>
      </c>
      <c r="AO25">
        <f t="shared" si="25"/>
        <v>0.4055910367429546</v>
      </c>
    </row>
    <row r="26" spans="1:41" x14ac:dyDescent="0.45">
      <c r="A26" s="20">
        <v>530</v>
      </c>
      <c r="B26" s="20">
        <v>2.8874644929073088</v>
      </c>
      <c r="C26" s="20">
        <v>12.259429905979905</v>
      </c>
      <c r="D26" s="25">
        <f t="shared" si="22"/>
        <v>1.3369996379067386</v>
      </c>
      <c r="E26" s="26">
        <f t="shared" si="0"/>
        <v>32.137479806058352</v>
      </c>
      <c r="F26" s="26">
        <f t="shared" si="1"/>
        <v>136.44745485355637</v>
      </c>
      <c r="G26" s="27">
        <v>0.91954159931688562</v>
      </c>
      <c r="H26" s="27">
        <v>0.01</v>
      </c>
      <c r="I26" s="1"/>
      <c r="J26" s="4">
        <f t="shared" si="26"/>
        <v>0.25462447489129031</v>
      </c>
      <c r="K26" s="1">
        <f t="shared" si="23"/>
        <v>0.43115823800856951</v>
      </c>
      <c r="L26" s="1">
        <f t="shared" si="27"/>
        <v>0.66376255687127572</v>
      </c>
      <c r="M26" s="1">
        <f t="shared" si="28"/>
        <v>2.0794169430399873E-2</v>
      </c>
      <c r="N26" s="1">
        <f t="shared" si="2"/>
        <v>8.7789442500511572E-3</v>
      </c>
      <c r="O26" s="1">
        <f t="shared" si="3"/>
        <v>0.64975608653042372</v>
      </c>
      <c r="P26" s="1">
        <f t="shared" si="4"/>
        <v>0.33456329821917052</v>
      </c>
      <c r="Q26" s="1">
        <f t="shared" si="5"/>
        <v>1.2961543752627709</v>
      </c>
      <c r="R26" s="1">
        <f t="shared" si="6"/>
        <v>0.95925883972867321</v>
      </c>
      <c r="S26" s="1">
        <f t="shared" si="7"/>
        <v>0.57655993985858789</v>
      </c>
      <c r="T26" s="1">
        <f t="shared" si="8"/>
        <v>1.0128522432929219</v>
      </c>
      <c r="U26" s="1">
        <f t="shared" si="9"/>
        <v>0.51081983211497428</v>
      </c>
      <c r="V26" s="1">
        <f t="shared" si="10"/>
        <v>1.1229144673045988</v>
      </c>
      <c r="W26" s="1">
        <f t="shared" si="11"/>
        <v>-0.19789221929997691</v>
      </c>
      <c r="X26" s="1">
        <f t="shared" si="12"/>
        <v>-2.1544641106047875</v>
      </c>
      <c r="Y26" s="1">
        <f t="shared" si="13"/>
        <v>8.9767996395930888E-2</v>
      </c>
      <c r="Z26" s="1">
        <f t="shared" si="14"/>
        <v>0.39288016995839076</v>
      </c>
      <c r="AA26" s="1">
        <f t="shared" si="15"/>
        <v>-0.71471303027998345</v>
      </c>
      <c r="AB26" s="1">
        <f t="shared" si="16"/>
        <v>-1.1066613429377017</v>
      </c>
      <c r="AC26" s="1">
        <f t="shared" si="17"/>
        <v>2.921334489320283E-2</v>
      </c>
      <c r="AD26" s="1">
        <f t="shared" si="18"/>
        <v>0.62312851576565609</v>
      </c>
      <c r="AE26" s="1">
        <f t="shared" si="19"/>
        <v>4.3645379650788713E-2</v>
      </c>
      <c r="AF26" s="1">
        <f t="shared" si="20"/>
        <v>0.63707309423485436</v>
      </c>
      <c r="AG26" s="1">
        <f t="shared" si="21"/>
        <v>0.3192815261143569</v>
      </c>
      <c r="AI26">
        <v>530</v>
      </c>
      <c r="AJ26">
        <v>4.4532651899999998</v>
      </c>
      <c r="AK26">
        <v>8.7787309755660899E-3</v>
      </c>
      <c r="AL26">
        <f t="shared" si="24"/>
        <v>4.4532651899999998E-2</v>
      </c>
      <c r="AM26">
        <f t="shared" si="24"/>
        <v>8.7787309755660905E-5</v>
      </c>
      <c r="AO26">
        <f t="shared" si="25"/>
        <v>0.40575106849050641</v>
      </c>
    </row>
    <row r="27" spans="1:41" x14ac:dyDescent="0.45">
      <c r="A27" s="20">
        <v>520</v>
      </c>
      <c r="B27" s="20">
        <v>3.0536086848840829</v>
      </c>
      <c r="C27" s="20">
        <v>12.499219003726598</v>
      </c>
      <c r="D27" s="25">
        <f t="shared" si="22"/>
        <v>1.3374092279682084</v>
      </c>
      <c r="E27" s="26">
        <f t="shared" si="0"/>
        <v>33.986664662759843</v>
      </c>
      <c r="F27" s="26">
        <f t="shared" si="1"/>
        <v>139.11630751147703</v>
      </c>
      <c r="G27" s="27">
        <v>0.92350455238090323</v>
      </c>
      <c r="H27" s="27">
        <v>0.01</v>
      </c>
      <c r="I27" s="1"/>
      <c r="J27" s="4">
        <f t="shared" si="26"/>
        <v>0.23845258464159871</v>
      </c>
      <c r="K27" s="1">
        <f t="shared" si="23"/>
        <v>0.44628428876966192</v>
      </c>
      <c r="L27" s="1">
        <f t="shared" si="27"/>
        <v>0.66402058012916121</v>
      </c>
      <c r="M27" s="1">
        <f t="shared" si="28"/>
        <v>2.0837441987156344E-2</v>
      </c>
      <c r="N27" s="1">
        <f t="shared" si="2"/>
        <v>8.5350642707347716E-3</v>
      </c>
      <c r="O27" s="1">
        <f t="shared" si="3"/>
        <v>0.64000180087213854</v>
      </c>
      <c r="P27" s="1">
        <f t="shared" si="4"/>
        <v>0.30664587688888928</v>
      </c>
      <c r="Q27" s="1">
        <f t="shared" si="5"/>
        <v>1.3070780941606277</v>
      </c>
      <c r="R27" s="1">
        <f t="shared" si="6"/>
        <v>0.95917578817133842</v>
      </c>
      <c r="S27" s="1">
        <f t="shared" si="7"/>
        <v>0.5764206282213693</v>
      </c>
      <c r="T27" s="1">
        <f t="shared" si="8"/>
        <v>1.008367272894749</v>
      </c>
      <c r="U27" s="1">
        <f t="shared" si="9"/>
        <v>0.53265356344949089</v>
      </c>
      <c r="V27" s="1">
        <f t="shared" si="10"/>
        <v>1.133013600384144</v>
      </c>
      <c r="W27" s="1">
        <f t="shared" si="11"/>
        <v>-0.19770096123142095</v>
      </c>
      <c r="X27" s="1">
        <f t="shared" si="12"/>
        <v>-2.1541457663896972</v>
      </c>
      <c r="Y27" s="1">
        <f t="shared" si="13"/>
        <v>8.2219855780164927E-2</v>
      </c>
      <c r="Z27" s="1">
        <f t="shared" si="14"/>
        <v>0.34996886602756155</v>
      </c>
      <c r="AA27" s="1">
        <f t="shared" si="15"/>
        <v>-0.70416545245197426</v>
      </c>
      <c r="AB27" s="1">
        <f t="shared" si="16"/>
        <v>-1.1086475298897254</v>
      </c>
      <c r="AC27" s="1">
        <f t="shared" si="17"/>
        <v>2.9021969970321488E-2</v>
      </c>
      <c r="AD27" s="1">
        <f t="shared" si="18"/>
        <v>0.61371683708049707</v>
      </c>
      <c r="AE27" s="1">
        <f t="shared" si="19"/>
        <v>4.2608868401828863E-2</v>
      </c>
      <c r="AF27" s="1">
        <f t="shared" si="20"/>
        <v>0.62681208157948576</v>
      </c>
      <c r="AG27" s="1">
        <f t="shared" si="21"/>
        <v>0.33057905001868537</v>
      </c>
      <c r="AI27">
        <v>520</v>
      </c>
      <c r="AJ27">
        <v>4.2671079635</v>
      </c>
      <c r="AK27">
        <v>6.1441991776942373E-3</v>
      </c>
      <c r="AL27">
        <f t="shared" si="24"/>
        <v>4.2671079634999998E-2</v>
      </c>
      <c r="AM27">
        <f t="shared" si="24"/>
        <v>6.1441991776942375E-5</v>
      </c>
      <c r="AO27">
        <f t="shared" si="25"/>
        <v>0.39281636809383963</v>
      </c>
    </row>
    <row r="28" spans="1:41" x14ac:dyDescent="0.45">
      <c r="A28" s="20">
        <v>510</v>
      </c>
      <c r="B28" s="20">
        <v>3.1598260738530608</v>
      </c>
      <c r="C28" s="20">
        <v>12.784720078176814</v>
      </c>
      <c r="D28" s="25">
        <f t="shared" si="22"/>
        <v>1.3378452316656964</v>
      </c>
      <c r="E28" s="26">
        <f t="shared" si="0"/>
        <v>35.168864201984569</v>
      </c>
      <c r="F28" s="26">
        <f t="shared" si="1"/>
        <v>142.29393447010796</v>
      </c>
      <c r="G28" s="27">
        <v>0.93108906532127422</v>
      </c>
      <c r="H28" s="27">
        <v>0.01</v>
      </c>
      <c r="I28" s="1"/>
      <c r="J28" s="4">
        <f t="shared" si="26"/>
        <v>0.2180260832033383</v>
      </c>
      <c r="K28" s="1">
        <f t="shared" si="23"/>
        <v>0.4497447222543306</v>
      </c>
      <c r="L28" s="1">
        <f t="shared" si="27"/>
        <v>0.66429487245874363</v>
      </c>
      <c r="M28" s="1">
        <f t="shared" si="28"/>
        <v>2.0883537838246743E-2</v>
      </c>
      <c r="N28" s="1">
        <f t="shared" si="2"/>
        <v>8.4949489089023479E-3</v>
      </c>
      <c r="O28" s="1">
        <f t="shared" si="3"/>
        <v>0.63779094467673259</v>
      </c>
      <c r="P28" s="1">
        <f t="shared" si="4"/>
        <v>0.27304082713635952</v>
      </c>
      <c r="Q28" s="1">
        <f t="shared" si="5"/>
        <v>1.3205081438906345</v>
      </c>
      <c r="R28" s="1">
        <f t="shared" si="6"/>
        <v>0.95908732570520572</v>
      </c>
      <c r="S28" s="1">
        <f t="shared" si="7"/>
        <v>0.57627247525451997</v>
      </c>
      <c r="T28" s="1">
        <f t="shared" si="8"/>
        <v>1.0029685852803703</v>
      </c>
      <c r="U28" s="1">
        <f t="shared" si="9"/>
        <v>0.54013293859460587</v>
      </c>
      <c r="V28" s="1">
        <f t="shared" si="10"/>
        <v>1.1365489832624216</v>
      </c>
      <c r="W28" s="1">
        <f t="shared" si="11"/>
        <v>-0.19749770443152243</v>
      </c>
      <c r="X28" s="1">
        <f t="shared" si="12"/>
        <v>-2.1538408120699253</v>
      </c>
      <c r="Y28" s="1">
        <f t="shared" si="13"/>
        <v>7.3154997016674203E-2</v>
      </c>
      <c r="Z28" s="1">
        <f t="shared" si="14"/>
        <v>0.3014019180734962</v>
      </c>
      <c r="AA28" s="1">
        <f t="shared" si="15"/>
        <v>-0.70324532039532162</v>
      </c>
      <c r="AB28" s="1">
        <f t="shared" si="16"/>
        <v>-1.1122099615835597</v>
      </c>
      <c r="AC28" s="1">
        <f t="shared" si="17"/>
        <v>2.9028827420341838E-2</v>
      </c>
      <c r="AD28" s="1">
        <f t="shared" si="18"/>
        <v>0.61153892659505549</v>
      </c>
      <c r="AE28" s="1">
        <f t="shared" si="19"/>
        <v>4.1273795689235185E-2</v>
      </c>
      <c r="AF28" s="1">
        <f t="shared" si="20"/>
        <v>0.62333325771865888</v>
      </c>
      <c r="AG28" s="1">
        <f t="shared" si="21"/>
        <v>0.33539294659210594</v>
      </c>
      <c r="AI28">
        <v>510</v>
      </c>
      <c r="AJ28">
        <v>4.0409827229999999</v>
      </c>
      <c r="AK28">
        <v>5.5061751557710682E-3</v>
      </c>
      <c r="AL28">
        <f t="shared" si="24"/>
        <v>4.0409827230000001E-2</v>
      </c>
      <c r="AM28">
        <f t="shared" si="24"/>
        <v>5.5061751557710685E-5</v>
      </c>
      <c r="AO28">
        <f t="shared" si="25"/>
        <v>0.38847645600950276</v>
      </c>
    </row>
    <row r="29" spans="1:41" x14ac:dyDescent="0.45">
      <c r="A29" s="20">
        <v>500</v>
      </c>
      <c r="B29" s="20">
        <v>3.2073851680501955</v>
      </c>
      <c r="C29" s="20">
        <v>12.782051507975956</v>
      </c>
      <c r="D29" s="25">
        <f t="shared" si="22"/>
        <v>1.3383099999999999</v>
      </c>
      <c r="E29" s="26">
        <f t="shared" si="0"/>
        <v>35.698196920398679</v>
      </c>
      <c r="F29" s="26">
        <f t="shared" si="1"/>
        <v>142.2642332837724</v>
      </c>
      <c r="G29" s="27">
        <v>0.93392729500170024</v>
      </c>
      <c r="H29" s="27">
        <v>0.01</v>
      </c>
      <c r="I29" s="1"/>
      <c r="J29" s="4">
        <f t="shared" si="26"/>
        <v>0.20843023995812415</v>
      </c>
      <c r="K29" s="1">
        <f t="shared" si="23"/>
        <v>0.45097979637966673</v>
      </c>
      <c r="L29" s="1">
        <f t="shared" si="27"/>
        <v>0.6645868411685113</v>
      </c>
      <c r="M29" s="1">
        <f t="shared" si="28"/>
        <v>2.0932711907206136E-2</v>
      </c>
      <c r="N29" s="1">
        <f t="shared" si="2"/>
        <v>8.4939445662431442E-3</v>
      </c>
      <c r="O29" s="1">
        <f t="shared" si="3"/>
        <v>0.63700371182911997</v>
      </c>
      <c r="P29" s="1">
        <f t="shared" si="4"/>
        <v>0.25784653477863245</v>
      </c>
      <c r="Q29" s="1">
        <f t="shared" si="5"/>
        <v>1.3264505670827249</v>
      </c>
      <c r="R29" s="1">
        <f t="shared" si="6"/>
        <v>0.95899296464288664</v>
      </c>
      <c r="S29" s="1">
        <f t="shared" si="7"/>
        <v>0.57611470962349443</v>
      </c>
      <c r="T29" s="1">
        <f t="shared" si="8"/>
        <v>1.000445476179826</v>
      </c>
      <c r="U29" s="1">
        <f t="shared" si="9"/>
        <v>0.54307160391452558</v>
      </c>
      <c r="V29" s="1">
        <f t="shared" si="10"/>
        <v>1.1379484904767418</v>
      </c>
      <c r="W29" s="1">
        <f t="shared" si="11"/>
        <v>-0.19728141763829965</v>
      </c>
      <c r="X29" s="1">
        <f t="shared" si="12"/>
        <v>-2.153522447495424</v>
      </c>
      <c r="Y29" s="1">
        <f t="shared" si="13"/>
        <v>6.9029269669647272E-2</v>
      </c>
      <c r="Z29" s="1">
        <f t="shared" si="14"/>
        <v>0.28048324350255155</v>
      </c>
      <c r="AA29" s="1">
        <f t="shared" si="15"/>
        <v>-0.70307068111190718</v>
      </c>
      <c r="AB29" s="1">
        <f t="shared" si="16"/>
        <v>-1.1137987705812566</v>
      </c>
      <c r="AC29" s="1">
        <f t="shared" si="17"/>
        <v>2.907622367453766E-2</v>
      </c>
      <c r="AD29" s="1">
        <f t="shared" si="18"/>
        <v>0.61072299008524111</v>
      </c>
      <c r="AE29" s="1">
        <f t="shared" si="19"/>
        <v>4.069289223194178E-2</v>
      </c>
      <c r="AF29" s="1">
        <f t="shared" si="20"/>
        <v>0.62190956260286501</v>
      </c>
      <c r="AG29" s="1">
        <f t="shared" si="21"/>
        <v>0.33739754516519316</v>
      </c>
      <c r="AI29">
        <v>500</v>
      </c>
      <c r="AJ29">
        <v>3.9401446579999999</v>
      </c>
      <c r="AK29">
        <v>5.2756282453697741E-3</v>
      </c>
      <c r="AL29">
        <f t="shared" si="24"/>
        <v>3.9401446579999999E-2</v>
      </c>
      <c r="AM29">
        <f t="shared" si="24"/>
        <v>5.2756282453697741E-5</v>
      </c>
      <c r="AO29">
        <f t="shared" si="25"/>
        <v>0.38670755539889345</v>
      </c>
    </row>
    <row r="30" spans="1:41" x14ac:dyDescent="0.45">
      <c r="A30" s="20">
        <v>490</v>
      </c>
      <c r="B30" s="20">
        <v>3.193109759406954</v>
      </c>
      <c r="C30" s="20">
        <v>12.780725968249174</v>
      </c>
      <c r="D30" s="25">
        <f t="shared" si="22"/>
        <v>1.3388061539522351</v>
      </c>
      <c r="E30" s="26">
        <f t="shared" si="0"/>
        <v>35.539311622199399</v>
      </c>
      <c r="F30" s="26">
        <f t="shared" si="1"/>
        <v>142.2494800266133</v>
      </c>
      <c r="G30" s="27">
        <v>0.9353750412629962</v>
      </c>
      <c r="H30" s="27">
        <v>0.01</v>
      </c>
      <c r="I30" s="1"/>
      <c r="J30" s="4">
        <f t="shared" si="26"/>
        <v>0.20550903412359173</v>
      </c>
      <c r="K30" s="1">
        <f t="shared" si="23"/>
        <v>0.44732178399279532</v>
      </c>
      <c r="L30" s="1">
        <f t="shared" si="27"/>
        <v>0.66489804964512667</v>
      </c>
      <c r="M30" s="1">
        <f t="shared" si="28"/>
        <v>2.0985248889339989E-2</v>
      </c>
      <c r="N30" s="1">
        <f t="shared" si="2"/>
        <v>8.5777890093568874E-3</v>
      </c>
      <c r="O30" s="1">
        <f t="shared" si="3"/>
        <v>0.63933814638964426</v>
      </c>
      <c r="P30" s="1">
        <f t="shared" si="4"/>
        <v>0.25328494321581324</v>
      </c>
      <c r="Q30" s="1">
        <f t="shared" si="5"/>
        <v>1.327953988044029</v>
      </c>
      <c r="R30" s="1">
        <f t="shared" si="6"/>
        <v>0.9588921604652596</v>
      </c>
      <c r="S30" s="1">
        <f t="shared" si="7"/>
        <v>0.57594647352109496</v>
      </c>
      <c r="T30" s="1">
        <f t="shared" si="8"/>
        <v>0.99958701389471849</v>
      </c>
      <c r="U30" s="1">
        <f t="shared" si="9"/>
        <v>0.5386137414054879</v>
      </c>
      <c r="V30" s="1">
        <f t="shared" si="10"/>
        <v>1.1358277873123275</v>
      </c>
      <c r="W30" s="1">
        <f t="shared" si="11"/>
        <v>-0.19705095611908557</v>
      </c>
      <c r="X30" s="1">
        <f t="shared" si="12"/>
        <v>-2.1531958526939272</v>
      </c>
      <c r="Y30" s="1">
        <f t="shared" si="13"/>
        <v>6.7750693634453865E-2</v>
      </c>
      <c r="Z30" s="1">
        <f t="shared" si="14"/>
        <v>0.27433666637572174</v>
      </c>
      <c r="AA30" s="1">
        <f t="shared" si="15"/>
        <v>-0.70623377728010994</v>
      </c>
      <c r="AB30" s="1">
        <f t="shared" si="16"/>
        <v>-1.1145343306877022</v>
      </c>
      <c r="AC30" s="1">
        <f t="shared" si="17"/>
        <v>2.9208281520354245E-2</v>
      </c>
      <c r="AD30" s="1">
        <f t="shared" si="18"/>
        <v>0.61289668401489106</v>
      </c>
      <c r="AE30" s="1">
        <f t="shared" si="19"/>
        <v>4.0568494110812037E-2</v>
      </c>
      <c r="AF30" s="1">
        <f t="shared" si="20"/>
        <v>0.62384296187215416</v>
      </c>
      <c r="AG30" s="1">
        <f t="shared" si="21"/>
        <v>0.33558854401703386</v>
      </c>
      <c r="AI30">
        <v>490</v>
      </c>
      <c r="AJ30">
        <v>3.9123045205000002</v>
      </c>
      <c r="AK30">
        <v>5.6805482497275239E-3</v>
      </c>
      <c r="AL30">
        <f t="shared" si="24"/>
        <v>3.9123045205000005E-2</v>
      </c>
      <c r="AM30">
        <f t="shared" si="24"/>
        <v>5.6805482497275236E-5</v>
      </c>
      <c r="AO30">
        <f t="shared" si="25"/>
        <v>0.38911125822592074</v>
      </c>
    </row>
    <row r="31" spans="1:41" x14ac:dyDescent="0.45">
      <c r="A31" s="20">
        <v>480</v>
      </c>
      <c r="B31" s="20">
        <v>3.1803982467099559</v>
      </c>
      <c r="C31" s="20">
        <v>12.780220606343233</v>
      </c>
      <c r="D31" s="25">
        <f t="shared" si="22"/>
        <v>1.3393366227816359</v>
      </c>
      <c r="E31" s="26">
        <f t="shared" si="0"/>
        <v>35.397832485881814</v>
      </c>
      <c r="F31" s="26">
        <f t="shared" si="1"/>
        <v>142.24385534860019</v>
      </c>
      <c r="G31" s="27">
        <v>0.93596885347865422</v>
      </c>
      <c r="H31" s="27">
        <v>0.01</v>
      </c>
      <c r="I31" s="1"/>
      <c r="J31" s="4">
        <f t="shared" si="26"/>
        <v>0.20464799855425209</v>
      </c>
      <c r="K31" s="1">
        <f t="shared" si="23"/>
        <v>0.44505869629469147</v>
      </c>
      <c r="L31" s="1">
        <f t="shared" si="27"/>
        <v>0.66523023859179553</v>
      </c>
      <c r="M31" s="1">
        <f t="shared" si="28"/>
        <v>2.1041467556900211E-2</v>
      </c>
      <c r="N31" s="1">
        <f t="shared" si="2"/>
        <v>8.639785392279142E-3</v>
      </c>
      <c r="O31" s="1">
        <f t="shared" si="3"/>
        <v>0.64078666312564725</v>
      </c>
      <c r="P31" s="1">
        <f t="shared" si="4"/>
        <v>0.25193666640560514</v>
      </c>
      <c r="Q31" s="1">
        <f t="shared" si="5"/>
        <v>1.3280867399835956</v>
      </c>
      <c r="R31" s="1">
        <f t="shared" si="6"/>
        <v>0.95878430362432354</v>
      </c>
      <c r="S31" s="1">
        <f t="shared" si="7"/>
        <v>0.57576681074151104</v>
      </c>
      <c r="T31" s="1">
        <f t="shared" si="8"/>
        <v>0.99922525552284347</v>
      </c>
      <c r="U31" s="1">
        <f t="shared" si="9"/>
        <v>0.53568251169110903</v>
      </c>
      <c r="V31" s="1">
        <f t="shared" si="10"/>
        <v>1.1344407227051112</v>
      </c>
      <c r="W31" s="1">
        <f t="shared" si="11"/>
        <v>-0.19680504637703711</v>
      </c>
      <c r="X31" s="1">
        <f t="shared" si="12"/>
        <v>-2.1528428394523504</v>
      </c>
      <c r="Y31" s="1">
        <f t="shared" si="13"/>
        <v>6.7329100079812326E-2</v>
      </c>
      <c r="Z31" s="1">
        <f t="shared" si="14"/>
        <v>0.27254647668936011</v>
      </c>
      <c r="AA31" s="1">
        <f t="shared" si="15"/>
        <v>-0.70810405073942495</v>
      </c>
      <c r="AB31" s="1">
        <f t="shared" si="16"/>
        <v>-1.1147722044701214</v>
      </c>
      <c r="AC31" s="1">
        <f t="shared" si="17"/>
        <v>2.9322996158963291E-2</v>
      </c>
      <c r="AD31" s="1">
        <f t="shared" si="18"/>
        <v>0.61421584420810738</v>
      </c>
      <c r="AE31" s="1">
        <f t="shared" si="19"/>
        <v>4.0582892291781893E-2</v>
      </c>
      <c r="AF31" s="1">
        <f t="shared" si="20"/>
        <v>0.62506961541031558</v>
      </c>
      <c r="AG31" s="1">
        <f t="shared" si="21"/>
        <v>0.3343474922979025</v>
      </c>
      <c r="AI31">
        <v>480</v>
      </c>
      <c r="AJ31">
        <v>3.9070693255000002</v>
      </c>
      <c r="AK31">
        <v>5.9635395266051574E-3</v>
      </c>
      <c r="AL31">
        <f t="shared" si="24"/>
        <v>3.9070693255000004E-2</v>
      </c>
      <c r="AM31">
        <f t="shared" si="24"/>
        <v>5.9635395266051573E-5</v>
      </c>
      <c r="AO31">
        <f t="shared" si="25"/>
        <v>0.39063976186433941</v>
      </c>
    </row>
    <row r="32" spans="1:41" x14ac:dyDescent="0.45">
      <c r="A32" s="20">
        <v>470</v>
      </c>
      <c r="B32" s="20">
        <v>3.2040810554034369</v>
      </c>
      <c r="C32" s="20">
        <v>12.780373976969628</v>
      </c>
      <c r="D32" s="25">
        <f t="shared" si="22"/>
        <v>1.3399046888331432</v>
      </c>
      <c r="E32" s="26">
        <f t="shared" si="0"/>
        <v>35.661422146640255</v>
      </c>
      <c r="F32" s="26">
        <f t="shared" si="1"/>
        <v>142.24556236367198</v>
      </c>
      <c r="G32" s="27">
        <v>0.93572979406352985</v>
      </c>
      <c r="H32" s="27">
        <v>0.01</v>
      </c>
      <c r="I32" s="1"/>
      <c r="J32" s="4">
        <f t="shared" si="26"/>
        <v>0.20404960642384765</v>
      </c>
      <c r="K32" s="1">
        <f t="shared" si="23"/>
        <v>0.4480357373330246</v>
      </c>
      <c r="L32" s="1">
        <f t="shared" si="27"/>
        <v>0.66558535070354441</v>
      </c>
      <c r="M32" s="1">
        <f t="shared" si="28"/>
        <v>2.1101725811961649E-2</v>
      </c>
      <c r="N32" s="1">
        <f t="shared" si="2"/>
        <v>8.6130918555530241E-3</v>
      </c>
      <c r="O32" s="1">
        <f t="shared" si="3"/>
        <v>0.63888185169043787</v>
      </c>
      <c r="P32" s="1">
        <f t="shared" si="4"/>
        <v>0.25099568948785078</v>
      </c>
      <c r="Q32" s="1">
        <f t="shared" si="5"/>
        <v>1.328018705803758</v>
      </c>
      <c r="R32" s="1">
        <f t="shared" si="6"/>
        <v>0.95866870992665898</v>
      </c>
      <c r="S32" s="1">
        <f t="shared" si="7"/>
        <v>0.57557465279201492</v>
      </c>
      <c r="T32" s="1">
        <f t="shared" si="8"/>
        <v>0.9989173576265945</v>
      </c>
      <c r="U32" s="1">
        <f t="shared" si="9"/>
        <v>0.53956270730765676</v>
      </c>
      <c r="V32" s="1">
        <f t="shared" si="10"/>
        <v>1.1362780976139459</v>
      </c>
      <c r="W32" s="1">
        <f t="shared" si="11"/>
        <v>-0.19654226841105574</v>
      </c>
      <c r="X32" s="1">
        <f t="shared" si="12"/>
        <v>-2.1524511684369281</v>
      </c>
      <c r="Y32" s="1">
        <f t="shared" si="13"/>
        <v>6.7012683015855751E-2</v>
      </c>
      <c r="Z32" s="1">
        <f t="shared" si="14"/>
        <v>0.27130799249112408</v>
      </c>
      <c r="AA32" s="1">
        <f t="shared" si="15"/>
        <v>-0.70572604478460688</v>
      </c>
      <c r="AB32" s="1">
        <f t="shared" si="16"/>
        <v>-1.1145208245756724</v>
      </c>
      <c r="AC32" s="1">
        <f t="shared" si="17"/>
        <v>2.9356651065760068E-2</v>
      </c>
      <c r="AD32" s="1">
        <f t="shared" si="18"/>
        <v>0.61231460434416407</v>
      </c>
      <c r="AE32" s="1">
        <f t="shared" si="19"/>
        <v>4.0610598509321638E-2</v>
      </c>
      <c r="AF32" s="1">
        <f t="shared" si="20"/>
        <v>0.62315741707979566</v>
      </c>
      <c r="AG32" s="1">
        <f t="shared" si="21"/>
        <v>0.33623198441088264</v>
      </c>
      <c r="AI32">
        <v>470</v>
      </c>
      <c r="AJ32">
        <v>3.9049627779999998</v>
      </c>
      <c r="AK32">
        <v>5.5789865823621856E-3</v>
      </c>
      <c r="AL32">
        <f t="shared" si="24"/>
        <v>3.9049627779999999E-2</v>
      </c>
      <c r="AM32">
        <f t="shared" si="24"/>
        <v>5.5789865823621855E-5</v>
      </c>
      <c r="AO32">
        <f t="shared" si="25"/>
        <v>0.38825807446631755</v>
      </c>
    </row>
    <row r="33" spans="1:41" x14ac:dyDescent="0.45">
      <c r="A33" s="20">
        <v>460</v>
      </c>
      <c r="B33" s="20">
        <v>3.2007299669721334</v>
      </c>
      <c r="C33" s="20">
        <v>12.780184981831333</v>
      </c>
      <c r="D33" s="25">
        <f t="shared" si="22"/>
        <v>1.3405140401513718</v>
      </c>
      <c r="E33" s="26">
        <f t="shared" si="0"/>
        <v>35.624124532399847</v>
      </c>
      <c r="F33" s="26">
        <f t="shared" si="1"/>
        <v>142.24345884778273</v>
      </c>
      <c r="G33" s="27">
        <v>0.93594579593108007</v>
      </c>
      <c r="H33" s="27">
        <v>0.01</v>
      </c>
      <c r="I33" s="1"/>
      <c r="J33" s="4">
        <f t="shared" si="26"/>
        <v>0.20367065605596096</v>
      </c>
      <c r="K33" s="1">
        <f t="shared" si="23"/>
        <v>0.44735416072904732</v>
      </c>
      <c r="L33" s="1">
        <f t="shared" si="27"/>
        <v>0.665965559425436</v>
      </c>
      <c r="M33" s="1">
        <f t="shared" si="28"/>
        <v>2.1166426639508261E-2</v>
      </c>
      <c r="N33" s="1">
        <f t="shared" si="2"/>
        <v>8.6512857874270124E-3</v>
      </c>
      <c r="O33" s="1">
        <f t="shared" si="3"/>
        <v>0.63931744704219318</v>
      </c>
      <c r="P33" s="1">
        <f t="shared" si="4"/>
        <v>0.25039412444804532</v>
      </c>
      <c r="Q33" s="1">
        <f t="shared" si="5"/>
        <v>1.3277760396348741</v>
      </c>
      <c r="R33" s="1">
        <f t="shared" si="6"/>
        <v>0.95854460920897389</v>
      </c>
      <c r="S33" s="1">
        <f t="shared" si="7"/>
        <v>0.57536880266574064</v>
      </c>
      <c r="T33" s="1">
        <f t="shared" si="8"/>
        <v>0.99865134697068925</v>
      </c>
      <c r="U33" s="1">
        <f t="shared" si="9"/>
        <v>0.53861688611307446</v>
      </c>
      <c r="V33" s="1">
        <f t="shared" si="10"/>
        <v>1.1358292785476807</v>
      </c>
      <c r="W33" s="1">
        <f t="shared" si="11"/>
        <v>-0.19626103507556175</v>
      </c>
      <c r="X33" s="1">
        <f t="shared" si="12"/>
        <v>-2.1520416794341162</v>
      </c>
      <c r="Y33" s="1">
        <f t="shared" si="13"/>
        <v>6.6782663063572834E-2</v>
      </c>
      <c r="Z33" s="1">
        <f t="shared" si="14"/>
        <v>0.2705274613043635</v>
      </c>
      <c r="AA33" s="1">
        <f t="shared" si="15"/>
        <v>-0.70627462841677624</v>
      </c>
      <c r="AB33" s="1">
        <f t="shared" si="16"/>
        <v>-1.1145238671945685</v>
      </c>
      <c r="AC33" s="1">
        <f t="shared" si="17"/>
        <v>2.9456872863493529E-2</v>
      </c>
      <c r="AD33" s="1">
        <f t="shared" si="18"/>
        <v>0.61265192770093391</v>
      </c>
      <c r="AE33" s="1">
        <f t="shared" si="19"/>
        <v>4.066415440854055E-2</v>
      </c>
      <c r="AF33" s="1">
        <f t="shared" si="20"/>
        <v>0.62345113261953622</v>
      </c>
      <c r="AG33" s="1">
        <f t="shared" si="21"/>
        <v>0.33588471297192324</v>
      </c>
      <c r="AI33">
        <v>460</v>
      </c>
      <c r="AJ33">
        <v>3.9052197934999997</v>
      </c>
      <c r="AK33">
        <v>5.6537851478620817E-3</v>
      </c>
      <c r="AL33">
        <f t="shared" si="24"/>
        <v>3.9052197934999998E-2</v>
      </c>
      <c r="AM33">
        <f t="shared" si="24"/>
        <v>5.6537851478620817E-5</v>
      </c>
      <c r="AO33">
        <f t="shared" si="25"/>
        <v>0.38862341918970333</v>
      </c>
    </row>
    <row r="34" spans="1:41" x14ac:dyDescent="0.45">
      <c r="A34" s="20">
        <v>450</v>
      </c>
      <c r="B34" s="20">
        <v>3.1954490961556248</v>
      </c>
      <c r="C34" s="20">
        <v>12.780107276585639</v>
      </c>
      <c r="D34" s="25">
        <f t="shared" si="22"/>
        <v>1.3411688324950464</v>
      </c>
      <c r="E34" s="26">
        <f t="shared" si="0"/>
        <v>35.565348440212105</v>
      </c>
      <c r="F34" s="26">
        <f t="shared" si="1"/>
        <v>142.24259398839817</v>
      </c>
      <c r="G34" s="27">
        <v>0.93603480594091548</v>
      </c>
      <c r="H34" s="27">
        <v>0.01</v>
      </c>
      <c r="I34" s="1"/>
      <c r="J34" s="4">
        <f t="shared" si="26"/>
        <v>0.20371195365433994</v>
      </c>
      <c r="K34" s="1">
        <f t="shared" si="23"/>
        <v>0.44663923568147568</v>
      </c>
      <c r="L34" s="1">
        <f t="shared" si="27"/>
        <v>0.66637330257818927</v>
      </c>
      <c r="M34" s="1">
        <f t="shared" si="28"/>
        <v>2.1236025149157834E-2</v>
      </c>
      <c r="N34" s="1">
        <f t="shared" si="2"/>
        <v>8.6921521568221714E-3</v>
      </c>
      <c r="O34" s="1">
        <f t="shared" si="3"/>
        <v>0.63977467452064685</v>
      </c>
      <c r="P34" s="1">
        <f t="shared" si="4"/>
        <v>0.25044044450362929</v>
      </c>
      <c r="Q34" s="1">
        <f t="shared" si="5"/>
        <v>1.3272272824601812</v>
      </c>
      <c r="R34" s="1">
        <f t="shared" si="6"/>
        <v>0.95841113194952909</v>
      </c>
      <c r="S34" s="1">
        <f t="shared" si="7"/>
        <v>0.57514791581615532</v>
      </c>
      <c r="T34" s="1">
        <f t="shared" si="8"/>
        <v>0.9984743111956329</v>
      </c>
      <c r="U34" s="1">
        <f t="shared" si="9"/>
        <v>0.53756061043018044</v>
      </c>
      <c r="V34" s="1">
        <f t="shared" si="10"/>
        <v>1.1353287673119483</v>
      </c>
      <c r="W34" s="1">
        <f t="shared" si="11"/>
        <v>-0.19595956799098363</v>
      </c>
      <c r="X34" s="1">
        <f t="shared" si="12"/>
        <v>-2.1516022258693948</v>
      </c>
      <c r="Y34" s="1">
        <f t="shared" si="13"/>
        <v>6.672051888144051E-2</v>
      </c>
      <c r="Z34" s="1">
        <f t="shared" si="14"/>
        <v>0.27061708392277206</v>
      </c>
      <c r="AA34" s="1">
        <f t="shared" si="15"/>
        <v>-0.70681201177670083</v>
      </c>
      <c r="AB34" s="1">
        <f t="shared" si="16"/>
        <v>-1.1144446575712201</v>
      </c>
      <c r="AC34" s="1">
        <f t="shared" si="17"/>
        <v>2.9564460990493514E-2</v>
      </c>
      <c r="AD34" s="1">
        <f t="shared" si="18"/>
        <v>0.6130038031461067</v>
      </c>
      <c r="AE34" s="1">
        <f t="shared" si="19"/>
        <v>4.0751015239010271E-2</v>
      </c>
      <c r="AF34" s="1">
        <f t="shared" si="20"/>
        <v>0.6237844701688704</v>
      </c>
      <c r="AG34" s="1">
        <f t="shared" si="21"/>
        <v>0.33546451459211934</v>
      </c>
      <c r="AI34">
        <v>450</v>
      </c>
      <c r="AJ34">
        <v>3.9106419089999997</v>
      </c>
      <c r="AK34">
        <v>5.7453836392700845E-3</v>
      </c>
      <c r="AL34">
        <f t="shared" si="24"/>
        <v>3.9106419089999997E-2</v>
      </c>
      <c r="AM34">
        <f t="shared" si="24"/>
        <v>5.7453836392700846E-5</v>
      </c>
      <c r="AO34">
        <f t="shared" si="25"/>
        <v>0.38903809559950825</v>
      </c>
    </row>
    <row r="35" spans="1:41" x14ac:dyDescent="0.45">
      <c r="A35" s="20">
        <v>440</v>
      </c>
      <c r="B35" s="20">
        <v>106.72122771139415</v>
      </c>
      <c r="C35" s="20">
        <v>334.5540882169895</v>
      </c>
      <c r="D35" s="25">
        <f t="shared" si="22"/>
        <v>1.3418737627211257</v>
      </c>
      <c r="E35" s="26">
        <f t="shared" si="0"/>
        <v>1187.807264427817</v>
      </c>
      <c r="F35" s="26">
        <f t="shared" si="1"/>
        <v>3723.5870018550936</v>
      </c>
      <c r="G35" s="27">
        <v>0.91821312276909195</v>
      </c>
      <c r="H35" s="27">
        <v>0.01</v>
      </c>
      <c r="I35" s="1"/>
      <c r="J35" s="4">
        <f t="shared" si="26"/>
        <v>0.20406807945646785</v>
      </c>
      <c r="K35" s="1">
        <f t="shared" si="23"/>
        <v>14.923478174071445</v>
      </c>
      <c r="L35" s="1">
        <f t="shared" si="27"/>
        <v>0.66681132180740998</v>
      </c>
      <c r="M35" s="1">
        <f t="shared" si="28"/>
        <v>2.1311036939514316E-2</v>
      </c>
      <c r="N35" s="1">
        <f t="shared" si="2"/>
        <v>2.3240000778168632E-15</v>
      </c>
      <c r="O35" s="1">
        <f>EXP(-K35)</f>
        <v>3.3022943249628779E-7</v>
      </c>
      <c r="P35" s="1">
        <f t="shared" si="4"/>
        <v>0.25092494963716189</v>
      </c>
      <c r="Q35" s="1">
        <f t="shared" si="5"/>
        <v>1.3264379571602103</v>
      </c>
      <c r="R35" s="1">
        <f t="shared" si="6"/>
        <v>0.95826729337347505</v>
      </c>
      <c r="S35" s="1">
        <f t="shared" si="7"/>
        <v>0.57491047777043902</v>
      </c>
      <c r="T35" s="1">
        <f t="shared" si="8"/>
        <v>0.9983590264587342</v>
      </c>
      <c r="U35" s="1">
        <f t="shared" si="9"/>
        <v>14568686.733742634</v>
      </c>
      <c r="V35" s="1">
        <f t="shared" si="10"/>
        <v>14568686.733742667</v>
      </c>
      <c r="W35" s="1">
        <f t="shared" si="11"/>
        <v>-0.19563586933775165</v>
      </c>
      <c r="X35" s="1">
        <f t="shared" si="12"/>
        <v>-2.1498209555408785</v>
      </c>
      <c r="Y35" s="1">
        <f t="shared" si="13"/>
        <v>6.6769356828332627E-2</v>
      </c>
      <c r="Z35" s="1">
        <f t="shared" si="14"/>
        <v>0.27130855137905502</v>
      </c>
      <c r="AA35" s="1">
        <f t="shared" si="15"/>
        <v>-6.9280623115050069E-8</v>
      </c>
      <c r="AB35" s="1">
        <f t="shared" si="16"/>
        <v>-1.0757931518194459</v>
      </c>
      <c r="AC35" s="1">
        <f t="shared" si="17"/>
        <v>2.1311036939516543E-2</v>
      </c>
      <c r="AD35" s="1">
        <f t="shared" si="18"/>
        <v>3.1630434632402592E-7</v>
      </c>
      <c r="AE35" s="1">
        <f t="shared" si="19"/>
        <v>3.9194978022251026E-2</v>
      </c>
      <c r="AF35" s="1">
        <f t="shared" si="20"/>
        <v>3.9148732027471077E-7</v>
      </c>
      <c r="AG35" s="1">
        <f t="shared" si="21"/>
        <v>0.96080463049042875</v>
      </c>
      <c r="AI35">
        <v>440</v>
      </c>
      <c r="AJ35">
        <v>3.9194477795</v>
      </c>
      <c r="AK35">
        <v>5.3008354099837954E-3</v>
      </c>
      <c r="AL35">
        <f t="shared" si="24"/>
        <v>3.9194477795000002E-2</v>
      </c>
      <c r="AM35">
        <f t="shared" si="24"/>
        <v>5.3008354099837957E-5</v>
      </c>
      <c r="AO35" s="19">
        <f t="shared" si="25"/>
        <v>2.7687848970009735E-9</v>
      </c>
    </row>
    <row r="36" spans="1:41" x14ac:dyDescent="0.45">
      <c r="A36">
        <v>430</v>
      </c>
      <c r="B36">
        <v>3.1975908333669514</v>
      </c>
      <c r="C36">
        <v>12.780163437424454</v>
      </c>
      <c r="D36" s="18">
        <f t="shared" si="22"/>
        <v>1.3426341559833403</v>
      </c>
      <c r="E36" s="4">
        <f t="shared" si="0"/>
        <v>35.589185975374171</v>
      </c>
      <c r="F36" s="4">
        <f t="shared" si="1"/>
        <v>142.24321905853418</v>
      </c>
      <c r="G36" s="1">
        <v>0.93597502248670472</v>
      </c>
      <c r="H36" s="1">
        <v>0.01</v>
      </c>
      <c r="I36" s="1"/>
      <c r="J36" s="4">
        <f t="shared" si="26"/>
        <v>0.20375552132777294</v>
      </c>
      <c r="K36" s="1">
        <f t="shared" si="23"/>
        <v>0.44696304877015558</v>
      </c>
      <c r="L36" s="1">
        <f t="shared" si="27"/>
        <v>0.6672827090265393</v>
      </c>
      <c r="M36" s="1">
        <f t="shared" si="28"/>
        <v>2.1392048077254769E-2</v>
      </c>
      <c r="N36" s="1">
        <f t="shared" si="2"/>
        <v>8.7503453683365016E-3</v>
      </c>
      <c r="O36" s="1">
        <f t="shared" si="3"/>
        <v>0.63956754064537102</v>
      </c>
      <c r="P36" s="1">
        <f t="shared" si="4"/>
        <v>0.25046843073275116</v>
      </c>
      <c r="Q36" s="1">
        <f t="shared" si="5"/>
        <v>1.3260361361079707</v>
      </c>
      <c r="R36" s="1">
        <f t="shared" si="6"/>
        <v>0.95811197450082997</v>
      </c>
      <c r="S36" s="1">
        <f t="shared" si="7"/>
        <v>0.57465477768928208</v>
      </c>
      <c r="T36" s="1">
        <f t="shared" si="8"/>
        <v>0.99806617601575853</v>
      </c>
      <c r="U36" s="1">
        <f t="shared" si="9"/>
        <v>0.53772175665987132</v>
      </c>
      <c r="V36" s="1">
        <f t="shared" si="10"/>
        <v>1.1354050764310408</v>
      </c>
      <c r="W36" s="1">
        <f t="shared" si="11"/>
        <v>-0.19528768872012547</v>
      </c>
      <c r="X36" s="1">
        <f t="shared" si="12"/>
        <v>-2.1506160655549196</v>
      </c>
      <c r="Y36" s="1">
        <f t="shared" si="13"/>
        <v>6.6561620190477913E-2</v>
      </c>
      <c r="Z36" s="1">
        <f t="shared" si="14"/>
        <v>0.27071573937815979</v>
      </c>
      <c r="AA36" s="1">
        <f t="shared" si="15"/>
        <v>-0.70647046019738868</v>
      </c>
      <c r="AB36" s="1">
        <f t="shared" si="16"/>
        <v>-1.114118785679473</v>
      </c>
      <c r="AC36" s="1">
        <f t="shared" si="17"/>
        <v>2.9773591081242157E-2</v>
      </c>
      <c r="AD36" s="1">
        <f t="shared" si="18"/>
        <v>0.61261157362668839</v>
      </c>
      <c r="AE36" s="1">
        <f t="shared" si="19"/>
        <v>4.0938993761613092E-2</v>
      </c>
      <c r="AF36" s="1">
        <f t="shared" si="20"/>
        <v>0.62337163445665011</v>
      </c>
      <c r="AG36" s="1">
        <f t="shared" si="21"/>
        <v>0.33568937178173675</v>
      </c>
      <c r="AI36">
        <v>430</v>
      </c>
      <c r="AJ36">
        <v>3.9219205380000002</v>
      </c>
      <c r="AK36">
        <v>5.7068361495214289E-3</v>
      </c>
      <c r="AL36">
        <f t="shared" si="24"/>
        <v>3.9219205380000004E-2</v>
      </c>
      <c r="AM36">
        <f t="shared" si="24"/>
        <v>5.7068361495214286E-5</v>
      </c>
      <c r="AO36">
        <f t="shared" si="25"/>
        <v>0.38852400597846876</v>
      </c>
    </row>
    <row r="37" spans="1:41" x14ac:dyDescent="0.45">
      <c r="A37">
        <v>420</v>
      </c>
      <c r="B37">
        <v>3.2330219790544041</v>
      </c>
      <c r="C37">
        <v>12.780918217289477</v>
      </c>
      <c r="D37" s="18">
        <f t="shared" si="22"/>
        <v>1.3434560697960212</v>
      </c>
      <c r="E37" s="4">
        <f t="shared" si="0"/>
        <v>35.983534626875517</v>
      </c>
      <c r="F37" s="4">
        <f t="shared" si="1"/>
        <v>142.2516197584319</v>
      </c>
      <c r="G37" s="1">
        <v>0.93505449599962076</v>
      </c>
      <c r="H37" s="1">
        <v>0.01</v>
      </c>
      <c r="I37" s="1"/>
      <c r="J37" s="4">
        <f t="shared" si="26"/>
        <v>0.20429381706125596</v>
      </c>
      <c r="K37" s="1">
        <f t="shared" si="23"/>
        <v>0.45222137766957182</v>
      </c>
      <c r="L37" s="1">
        <f t="shared" si="27"/>
        <v>0.66779096129115489</v>
      </c>
      <c r="M37" s="1">
        <f t="shared" si="28"/>
        <v>2.1479727057641076E-2</v>
      </c>
      <c r="N37" s="1">
        <f t="shared" si="2"/>
        <v>8.6942927739924701E-3</v>
      </c>
      <c r="O37" s="1">
        <f t="shared" si="3"/>
        <v>0.63621331071406606</v>
      </c>
      <c r="P37" s="1">
        <f t="shared" si="4"/>
        <v>0.25127740047413433</v>
      </c>
      <c r="Q37" s="1">
        <f t="shared" si="5"/>
        <v>1.3250422155230606</v>
      </c>
      <c r="R37" s="1">
        <f t="shared" si="6"/>
        <v>0.95794389944573222</v>
      </c>
      <c r="S37" s="1">
        <f t="shared" si="7"/>
        <v>0.57437887701712942</v>
      </c>
      <c r="T37" s="1">
        <f t="shared" si="8"/>
        <v>0.99796106624422398</v>
      </c>
      <c r="U37" s="1">
        <f t="shared" si="9"/>
        <v>0.54438445411808356</v>
      </c>
      <c r="V37" s="1">
        <f t="shared" si="10"/>
        <v>1.1385756162352345</v>
      </c>
      <c r="W37" s="1">
        <f t="shared" si="11"/>
        <v>-0.19491248410390458</v>
      </c>
      <c r="X37" s="1">
        <f t="shared" si="12"/>
        <v>-2.150051097500234</v>
      </c>
      <c r="Y37" s="1">
        <f t="shared" si="13"/>
        <v>6.6683221280139551E-2</v>
      </c>
      <c r="Z37" s="1">
        <f t="shared" si="14"/>
        <v>0.27183571561947445</v>
      </c>
      <c r="AA37" s="1">
        <f t="shared" si="15"/>
        <v>-0.702163939312481</v>
      </c>
      <c r="AB37" s="1">
        <f t="shared" si="16"/>
        <v>-1.1134276027920695</v>
      </c>
      <c r="AC37" s="1">
        <f t="shared" si="17"/>
        <v>2.9806084077217299E-2</v>
      </c>
      <c r="AD37" s="1">
        <f t="shared" si="18"/>
        <v>0.60928925483830032</v>
      </c>
      <c r="AE37" s="1">
        <f t="shared" si="19"/>
        <v>4.1067044866856861E-2</v>
      </c>
      <c r="AF37" s="1">
        <f t="shared" si="20"/>
        <v>0.62013214709308118</v>
      </c>
      <c r="AG37" s="1">
        <f t="shared" si="21"/>
        <v>0.33880080804006196</v>
      </c>
      <c r="AI37">
        <v>420</v>
      </c>
      <c r="AJ37">
        <v>3.9336452485000004</v>
      </c>
      <c r="AK37">
        <v>5.0784126225737495E-3</v>
      </c>
      <c r="AL37">
        <f t="shared" si="24"/>
        <v>3.9336452485000006E-2</v>
      </c>
      <c r="AM37">
        <f t="shared" si="24"/>
        <v>5.0784126225737497E-5</v>
      </c>
      <c r="AO37">
        <f t="shared" si="25"/>
        <v>0.38450389164882526</v>
      </c>
    </row>
    <row r="38" spans="1:41" x14ac:dyDescent="0.45">
      <c r="A38">
        <v>410</v>
      </c>
      <c r="B38">
        <v>3.170191849204079</v>
      </c>
      <c r="C38">
        <v>12.780481555617685</v>
      </c>
      <c r="D38" s="18">
        <f t="shared" si="22"/>
        <v>1.3443464187912566</v>
      </c>
      <c r="E38" s="4">
        <f t="shared" si="0"/>
        <v>35.284235281641401</v>
      </c>
      <c r="F38" s="4">
        <f t="shared" si="1"/>
        <v>142.24675971402485</v>
      </c>
      <c r="G38" s="1">
        <v>0.93579750556120211</v>
      </c>
      <c r="H38" s="1">
        <v>0.01</v>
      </c>
      <c r="I38" s="1"/>
      <c r="J38" s="4">
        <f t="shared" si="26"/>
        <v>0.20561116972047694</v>
      </c>
      <c r="K38" s="1">
        <f t="shared" si="23"/>
        <v>0.44416832081118102</v>
      </c>
      <c r="L38" s="1">
        <f t="shared" si="27"/>
        <v>0.66834004587821783</v>
      </c>
      <c r="M38" s="1">
        <f t="shared" si="28"/>
        <v>2.1574839209455715E-2</v>
      </c>
      <c r="N38" s="1">
        <f t="shared" si="2"/>
        <v>8.8745811748963382E-3</v>
      </c>
      <c r="O38" s="1">
        <f t="shared" si="3"/>
        <v>0.64135745793379739</v>
      </c>
      <c r="P38" s="1">
        <f t="shared" si="4"/>
        <v>0.25329367689345</v>
      </c>
      <c r="Q38" s="1">
        <f t="shared" si="5"/>
        <v>1.3234991602539059</v>
      </c>
      <c r="R38" s="1">
        <f t="shared" si="6"/>
        <v>0.95776160809490696</v>
      </c>
      <c r="S38" s="1">
        <f t="shared" si="7"/>
        <v>0.57408057215981956</v>
      </c>
      <c r="T38" s="1">
        <f t="shared" si="8"/>
        <v>0.99802405831312502</v>
      </c>
      <c r="U38" s="1">
        <f t="shared" si="9"/>
        <v>0.53351565189326144</v>
      </c>
      <c r="V38" s="1">
        <f t="shared" si="10"/>
        <v>1.1334191417190251</v>
      </c>
      <c r="W38" s="1">
        <f t="shared" si="11"/>
        <v>-0.19450737560433573</v>
      </c>
      <c r="X38" s="1">
        <f t="shared" si="12"/>
        <v>-2.1494760124218693</v>
      </c>
      <c r="Y38" s="1">
        <f t="shared" si="13"/>
        <v>6.71165134634885E-2</v>
      </c>
      <c r="Z38" s="1">
        <f t="shared" si="14"/>
        <v>0.2745869545329816</v>
      </c>
      <c r="AA38" s="1">
        <f t="shared" si="15"/>
        <v>-0.70847347162530383</v>
      </c>
      <c r="AB38" s="1">
        <f t="shared" si="16"/>
        <v>-1.1136767965705465</v>
      </c>
      <c r="AC38" s="1">
        <f t="shared" si="17"/>
        <v>3.007224292259322E-2</v>
      </c>
      <c r="AD38" s="1">
        <f t="shared" si="18"/>
        <v>0.61409920503191961</v>
      </c>
      <c r="AE38" s="1">
        <f t="shared" si="19"/>
        <v>4.1282417659165668E-2</v>
      </c>
      <c r="AF38" s="1">
        <f t="shared" si="20"/>
        <v>0.6249078654032747</v>
      </c>
      <c r="AG38" s="1">
        <f t="shared" si="21"/>
        <v>0.33380971693755968</v>
      </c>
      <c r="AI38">
        <v>410</v>
      </c>
      <c r="AJ38">
        <v>3.954257369</v>
      </c>
      <c r="AK38">
        <v>6.0778391685952955E-3</v>
      </c>
      <c r="AL38">
        <f t="shared" si="24"/>
        <v>3.9542573689999999E-2</v>
      </c>
      <c r="AM38">
        <f t="shared" si="24"/>
        <v>6.0778391685952952E-5</v>
      </c>
      <c r="AO38">
        <f t="shared" si="25"/>
        <v>0.390436909203905</v>
      </c>
    </row>
    <row r="39" spans="1:41" x14ac:dyDescent="0.45">
      <c r="A39" s="19">
        <v>400</v>
      </c>
      <c r="B39" s="19">
        <v>6.1574518240670786</v>
      </c>
      <c r="C39" s="19">
        <v>21.171320528104328</v>
      </c>
      <c r="D39" s="22">
        <f t="shared" si="22"/>
        <v>1.3453131250000001</v>
      </c>
      <c r="E39" s="23">
        <f t="shared" si="0"/>
        <v>68.53243880186659</v>
      </c>
      <c r="F39" s="23">
        <f t="shared" si="1"/>
        <v>235.6367974778012</v>
      </c>
      <c r="G39" s="24">
        <v>0.92353429804603504</v>
      </c>
      <c r="H39" s="24">
        <v>0.01</v>
      </c>
      <c r="I39" s="1"/>
      <c r="J39" s="4">
        <f t="shared" si="26"/>
        <v>0.20818040509867189</v>
      </c>
      <c r="K39" s="1">
        <f t="shared" si="23"/>
        <v>0.86550571927190934</v>
      </c>
      <c r="L39" s="1">
        <f t="shared" si="27"/>
        <v>0.66893447776760173</v>
      </c>
      <c r="M39" s="1">
        <f t="shared" si="28"/>
        <v>2.1678264132548981E-2</v>
      </c>
      <c r="N39" s="1">
        <f t="shared" si="2"/>
        <v>3.8393330519824373E-3</v>
      </c>
      <c r="O39" s="1">
        <f t="shared" si="3"/>
        <v>0.4208386725759995</v>
      </c>
      <c r="P39" s="1">
        <f t="shared" si="4"/>
        <v>0.25723582652754051</v>
      </c>
      <c r="Q39" s="1">
        <f t="shared" si="5"/>
        <v>1.3210984957806553</v>
      </c>
      <c r="R39" s="1">
        <f t="shared" si="6"/>
        <v>0.95756342305871633</v>
      </c>
      <c r="S39" s="1">
        <f t="shared" si="7"/>
        <v>0.57375734986287252</v>
      </c>
      <c r="T39" s="1">
        <f t="shared" si="8"/>
        <v>0.99836801408355569</v>
      </c>
      <c r="U39" s="1">
        <f t="shared" si="9"/>
        <v>1.1671992390729993</v>
      </c>
      <c r="V39" s="1">
        <f t="shared" si="10"/>
        <v>1.5369951410764409</v>
      </c>
      <c r="W39" s="1">
        <f t="shared" si="11"/>
        <v>-0.19406909061493136</v>
      </c>
      <c r="X39" s="1">
        <f t="shared" si="12"/>
        <v>-2.1480810577880556</v>
      </c>
      <c r="Y39" s="1">
        <f t="shared" si="13"/>
        <v>6.8049078622610656E-2</v>
      </c>
      <c r="Z39" s="1">
        <f t="shared" si="14"/>
        <v>0.27997495033113301</v>
      </c>
      <c r="AA39" s="1">
        <f t="shared" si="15"/>
        <v>-0.43869860812667938</v>
      </c>
      <c r="AB39" s="1">
        <f t="shared" si="16"/>
        <v>-1.0901634167402445</v>
      </c>
      <c r="AC39" s="1">
        <f t="shared" si="17"/>
        <v>2.5353247185233931E-2</v>
      </c>
      <c r="AD39" s="1">
        <f t="shared" si="18"/>
        <v>0.402823867763349</v>
      </c>
      <c r="AE39" s="1">
        <f t="shared" si="19"/>
        <v>4.0855025044601791E-2</v>
      </c>
      <c r="AF39" s="1">
        <f t="shared" si="20"/>
        <v>0.41634172475274028</v>
      </c>
      <c r="AG39" s="1">
        <f t="shared" si="21"/>
        <v>0.54280325020265785</v>
      </c>
      <c r="AI39">
        <v>400</v>
      </c>
      <c r="AJ39">
        <v>3.9886249305000003</v>
      </c>
      <c r="AK39">
        <v>7.6282112424635529E-3</v>
      </c>
      <c r="AL39">
        <f t="shared" si="24"/>
        <v>3.9886249305000003E-2</v>
      </c>
      <c r="AM39">
        <f t="shared" si="24"/>
        <v>7.6282112424635532E-5</v>
      </c>
      <c r="AO39" s="19">
        <f t="shared" si="25"/>
        <v>0.1732778572629716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O110"/>
  <sheetViews>
    <sheetView topLeftCell="AJ1" workbookViewId="0">
      <selection activeCell="AM12" sqref="AM12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9">
        <v>55.65</v>
      </c>
      <c r="C1" s="5" t="s">
        <v>29</v>
      </c>
      <c r="D1" s="16"/>
      <c r="AI1" s="9" t="s">
        <v>41</v>
      </c>
      <c r="AK1" s="9">
        <v>55.65</v>
      </c>
      <c r="AL1" s="1" t="s">
        <v>29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3.2544083218672401E-2</v>
      </c>
      <c r="C4">
        <v>0.53059606689232708</v>
      </c>
      <c r="D4" s="18">
        <f>1.32711+0.0026/(A4/1000)^2+0.00005/(A4/1000)^4</f>
        <v>1.3318902469135803</v>
      </c>
      <c r="E4" s="4">
        <f t="shared" ref="E4:E39" si="0">B4*B$1</f>
        <v>1.8110782311191191</v>
      </c>
      <c r="F4" s="4">
        <f t="shared" ref="F4:F39" si="1">C4*B$1</f>
        <v>29.527671122558001</v>
      </c>
      <c r="G4" s="1">
        <v>0.43476564851144839</v>
      </c>
      <c r="H4" s="1">
        <v>0.01</v>
      </c>
      <c r="I4" s="1"/>
      <c r="J4" s="4">
        <f>F4*(1-G4)/(F4*(1-G4)+E4)</f>
        <v>0.90210987064022741</v>
      </c>
      <c r="K4" s="1" t="s">
        <v>54</v>
      </c>
      <c r="L4" s="1">
        <f>SQRT(1-1/D4^2)</f>
        <v>0.66051526570572971</v>
      </c>
      <c r="M4" s="1">
        <f>(D4-1)^2/(D4+1)^2</f>
        <v>2.0256889936719542E-2</v>
      </c>
      <c r="N4" s="1" t="e">
        <f t="shared" ref="N4:N39" si="2">M4*EXP(-2*K4)</f>
        <v>#VALUE!</v>
      </c>
      <c r="O4" s="1" t="e">
        <f t="shared" ref="O4:O39" si="3">EXP(-K4)</f>
        <v>#VALUE!</v>
      </c>
      <c r="P4" s="1" t="e">
        <f t="shared" ref="P4:P39" si="4">J4/(1-J4)*(1-M4)/(1-M4*N4)</f>
        <v>#VALUE!</v>
      </c>
      <c r="Q4" s="1">
        <f t="shared" ref="Q4:Q39" si="5">4/(1+L4)^2*(1-J4)/(1-J4*L4)</f>
        <v>0.35138114523547603</v>
      </c>
      <c r="R4" s="1">
        <f t="shared" ref="R4:R39" si="6">(1-M4)/(1+M4)</f>
        <v>0.96029060889169604</v>
      </c>
      <c r="S4" s="1">
        <f t="shared" ref="S4:S39" si="7">R4/(1+L4)</f>
        <v>0.5783088109602933</v>
      </c>
      <c r="T4" s="1">
        <f t="shared" ref="T4:T39" si="8">2*S4/SQRT(Q4)</f>
        <v>1.9511945660605587</v>
      </c>
      <c r="U4" s="1" t="e">
        <f t="shared" ref="U4:U39" si="9">SINH(SQRT(Q4)*K4)</f>
        <v>#VALUE!</v>
      </c>
      <c r="V4" s="1" t="e">
        <f t="shared" ref="V4:V39" si="10">COSH(SQRT(Q4)*K4)</f>
        <v>#VALUE!</v>
      </c>
      <c r="W4" s="1">
        <f t="shared" ref="W4:W39" si="11">(1-2*S4)-(1+2*S4)*M4</f>
        <v>-0.20030398772342176</v>
      </c>
      <c r="X4" s="1" t="e">
        <f t="shared" ref="X4:X39" si="12">(1-2*S4)*N4-(1+2*S4)</f>
        <v>#VALUE!</v>
      </c>
      <c r="Y4" s="1" t="e">
        <f t="shared" ref="Y4:Y39" si="13">R4*(1-L4^2)*P4/2</f>
        <v>#VALUE!</v>
      </c>
      <c r="Z4" s="1" t="e">
        <f t="shared" ref="Z4:Z39" si="14">Y4*Q4/(Q4-1)</f>
        <v>#VALUE!</v>
      </c>
      <c r="AA4" s="1" t="e">
        <f t="shared" ref="AA4:AA39" si="15">(W4*(T4*U4+V4)*O4+X4)/((1+T4^2)*U4+2*T4*V4)</f>
        <v>#VALUE!</v>
      </c>
      <c r="AB4" s="1" t="e">
        <f t="shared" ref="AB4:AB39" si="16">(W4*O4+X4*(T4*U4+V4))/((1+T4^2)*U4+2*T4*V4)</f>
        <v>#VALUE!</v>
      </c>
      <c r="AC4" s="1" t="e">
        <f t="shared" ref="AC4:AC39" si="17">M4+(1-M4)^2*N4/(1-M4*N4)</f>
        <v>#VALUE!</v>
      </c>
      <c r="AD4" s="1" t="e">
        <f t="shared" ref="AD4:AD39" si="18">(1-M4)^2/(1-M4*N4)*O4</f>
        <v>#VALUE!</v>
      </c>
      <c r="AE4" s="1" t="e">
        <f t="shared" ref="AE4:AE39" si="19">AC4+Z4*(1+AB4/SQRT(Q4)+N4)</f>
        <v>#VALUE!</v>
      </c>
      <c r="AF4" s="1" t="e">
        <f t="shared" ref="AF4:AF39" si="20">AD4+Z4*(AA4/SQRT(Q4)+(1+M4)*O4)</f>
        <v>#VALUE!</v>
      </c>
      <c r="AG4" s="1" t="e">
        <f t="shared" ref="AG4:AG39" si="21">1-AE4-AF4</f>
        <v>#VALUE!</v>
      </c>
      <c r="AI4">
        <v>750</v>
      </c>
      <c r="AJ4">
        <v>32.843528750000004</v>
      </c>
      <c r="AK4">
        <v>0.2462034949183648</v>
      </c>
      <c r="AL4">
        <f>AJ4/100</f>
        <v>0.32843528750000006</v>
      </c>
      <c r="AM4">
        <f>AK4/100</f>
        <v>2.462034949183648E-3</v>
      </c>
      <c r="AO4" t="e">
        <f>(AJ4/100-AE4)^2+(AK4/100-AF4)^2</f>
        <v>#VALUE!</v>
      </c>
    </row>
    <row r="5" spans="1:41" x14ac:dyDescent="0.45">
      <c r="A5">
        <v>740</v>
      </c>
      <c r="B5">
        <v>4.4854658392715345E-2</v>
      </c>
      <c r="C5">
        <v>0.36817307171296992</v>
      </c>
      <c r="D5" s="18">
        <f t="shared" ref="D5:D39" si="22">1.32711+0.0026/(A5/1000)^2+0.00005/(A5/1000)^4</f>
        <v>1.3320247325123082</v>
      </c>
      <c r="E5" s="4">
        <f t="shared" si="0"/>
        <v>2.496161739554609</v>
      </c>
      <c r="F5" s="4">
        <f t="shared" si="1"/>
        <v>20.488831440826775</v>
      </c>
      <c r="G5" s="1">
        <v>0.17690293208939253</v>
      </c>
      <c r="H5" s="1">
        <v>0.01</v>
      </c>
      <c r="I5" s="1"/>
      <c r="J5" s="4">
        <f>F5*(1-G5)/(F5*(1-G5)+E5)</f>
        <v>0.87106908145504036</v>
      </c>
      <c r="K5" s="1">
        <f t="shared" ref="K5:K39" si="23">(F5*(1-G5)+E5)*H5</f>
        <v>0.19360458823413795</v>
      </c>
      <c r="L5" s="1">
        <f>SQRT(1-1/D5^2)</f>
        <v>0.66060142328872185</v>
      </c>
      <c r="M5" s="1">
        <f>(D5-1)^2/(D5+1)^2</f>
        <v>2.0270971677790125E-2</v>
      </c>
      <c r="N5" s="1">
        <f t="shared" si="2"/>
        <v>1.3762957164006061E-2</v>
      </c>
      <c r="O5" s="1">
        <f t="shared" si="3"/>
        <v>0.82398365269310558</v>
      </c>
      <c r="P5" s="1">
        <f t="shared" si="4"/>
        <v>6.6209861288951162</v>
      </c>
      <c r="Q5" s="1">
        <f t="shared" si="5"/>
        <v>0.44049036725717922</v>
      </c>
      <c r="R5" s="1">
        <f t="shared" si="6"/>
        <v>0.960263553035415</v>
      </c>
      <c r="S5" s="1">
        <f t="shared" si="7"/>
        <v>0.57826251354986224</v>
      </c>
      <c r="T5" s="1">
        <f t="shared" si="8"/>
        <v>1.7425563358994054</v>
      </c>
      <c r="U5" s="1">
        <f t="shared" si="9"/>
        <v>0.12884817945668714</v>
      </c>
      <c r="V5" s="1">
        <f t="shared" si="10"/>
        <v>1.008266757038683</v>
      </c>
      <c r="W5" s="1">
        <f t="shared" si="11"/>
        <v>-0.20023988484650859</v>
      </c>
      <c r="X5" s="1">
        <f t="shared" si="12"/>
        <v>-2.1586792743427927</v>
      </c>
      <c r="Y5" s="1">
        <f t="shared" si="13"/>
        <v>1.791672180415222</v>
      </c>
      <c r="Z5" s="1">
        <f t="shared" si="14"/>
        <v>-1.4105464688546931</v>
      </c>
      <c r="AA5" s="1">
        <f t="shared" si="15"/>
        <v>-0.58554084217480873</v>
      </c>
      <c r="AB5" s="1">
        <f t="shared" si="16"/>
        <v>-0.70059082047850185</v>
      </c>
      <c r="AC5" s="1">
        <f t="shared" si="17"/>
        <v>3.3485293824441986E-2</v>
      </c>
      <c r="AD5" s="1">
        <f t="shared" si="18"/>
        <v>0.79113705728429762</v>
      </c>
      <c r="AE5" s="1">
        <f t="shared" si="19"/>
        <v>9.2487598510378521E-2</v>
      </c>
      <c r="AF5" s="1">
        <f t="shared" si="20"/>
        <v>0.84975647699812662</v>
      </c>
      <c r="AG5" s="1">
        <f t="shared" si="21"/>
        <v>5.7755924491494803E-2</v>
      </c>
      <c r="AI5">
        <v>740</v>
      </c>
      <c r="AJ5">
        <v>28.081440925000003</v>
      </c>
      <c r="AK5">
        <v>9.4653555210191531E-2</v>
      </c>
      <c r="AL5">
        <f t="shared" ref="AL5:AM39" si="24">AJ5/100</f>
        <v>0.28081440925000001</v>
      </c>
      <c r="AM5">
        <f t="shared" si="24"/>
        <v>9.4653555210191527E-4</v>
      </c>
      <c r="AO5">
        <f t="shared" ref="AO5:AO39" si="25">(AJ5/100-AE5)^2+(AK5/100-AF5)^2</f>
        <v>0.75594530434096119</v>
      </c>
    </row>
    <row r="6" spans="1:41" x14ac:dyDescent="0.45">
      <c r="A6">
        <v>730</v>
      </c>
      <c r="B6">
        <v>6.9614577983208664E-2</v>
      </c>
      <c r="C6">
        <v>0.62720493480644757</v>
      </c>
      <c r="D6" s="18">
        <f t="shared" si="22"/>
        <v>1.3321650314014166</v>
      </c>
      <c r="E6" s="4">
        <f t="shared" si="0"/>
        <v>3.8740512647655621</v>
      </c>
      <c r="F6" s="4">
        <f t="shared" si="1"/>
        <v>34.903954621978805</v>
      </c>
      <c r="G6" s="1">
        <v>0.54880966747759308</v>
      </c>
      <c r="H6" s="1">
        <v>0.01</v>
      </c>
      <c r="I6" s="1"/>
      <c r="J6" s="4">
        <f t="shared" ref="J6:J39" si="26">F6*(1-G6)/(F6*(1-G6)+E6)</f>
        <v>0.80256973778772456</v>
      </c>
      <c r="K6" s="1">
        <f t="shared" si="23"/>
        <v>0.19622378157003184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2"/>
        <v>1.3700974277300123E-2</v>
      </c>
      <c r="O6" s="1">
        <f t="shared" si="3"/>
        <v>0.82182830407063256</v>
      </c>
      <c r="P6" s="1">
        <f t="shared" si="4"/>
        <v>3.983723996466829</v>
      </c>
      <c r="Q6" s="1">
        <f t="shared" si="5"/>
        <v>0.60957883001413871</v>
      </c>
      <c r="R6" s="1">
        <f t="shared" si="6"/>
        <v>0.96023532176403803</v>
      </c>
      <c r="S6" s="1">
        <f t="shared" si="7"/>
        <v>0.57821423030140529</v>
      </c>
      <c r="T6" s="1">
        <f t="shared" si="8"/>
        <v>1.4811663380719504</v>
      </c>
      <c r="U6" s="1">
        <f t="shared" si="9"/>
        <v>0.1538027659026768</v>
      </c>
      <c r="V6" s="1">
        <f t="shared" si="10"/>
        <v>1.0117585140730536</v>
      </c>
      <c r="W6" s="1">
        <f t="shared" si="11"/>
        <v>-0.20017304724640536</v>
      </c>
      <c r="X6" s="1">
        <f t="shared" si="12"/>
        <v>-2.1585716829177675</v>
      </c>
      <c r="Y6" s="1">
        <f t="shared" si="13"/>
        <v>1.0777570297730723</v>
      </c>
      <c r="Z6" s="1">
        <f t="shared" si="14"/>
        <v>-1.6827414078810699</v>
      </c>
      <c r="AA6" s="1">
        <f t="shared" si="15"/>
        <v>-0.67724389627595094</v>
      </c>
      <c r="AB6" s="1">
        <f t="shared" si="16"/>
        <v>-0.81418673688524468</v>
      </c>
      <c r="AC6" s="1">
        <f t="shared" si="17"/>
        <v>3.3440067223799788E-2</v>
      </c>
      <c r="AD6" s="1">
        <f t="shared" si="18"/>
        <v>0.78904312629045714</v>
      </c>
      <c r="AE6" s="1">
        <f t="shared" si="19"/>
        <v>8.2438781202943123E-2</v>
      </c>
      <c r="AF6" s="1">
        <f t="shared" si="20"/>
        <v>0.83771107068088424</v>
      </c>
      <c r="AG6" s="1">
        <f t="shared" si="21"/>
        <v>7.9850148116172637E-2</v>
      </c>
      <c r="AI6">
        <v>730</v>
      </c>
      <c r="AJ6">
        <v>21.068001745</v>
      </c>
      <c r="AK6">
        <v>2.8878632369918458E-2</v>
      </c>
      <c r="AL6">
        <f t="shared" si="24"/>
        <v>0.21068001745000001</v>
      </c>
      <c r="AM6">
        <f t="shared" si="24"/>
        <v>2.8878632369918456E-4</v>
      </c>
      <c r="AO6">
        <f t="shared" si="25"/>
        <v>0.71772189701217959</v>
      </c>
    </row>
    <row r="7" spans="1:41" x14ac:dyDescent="0.45">
      <c r="A7">
        <v>720</v>
      </c>
      <c r="B7">
        <v>0.1225055005497076</v>
      </c>
      <c r="C7">
        <v>0.74042133875918914</v>
      </c>
      <c r="D7" s="18">
        <f t="shared" si="22"/>
        <v>1.3323114865302546</v>
      </c>
      <c r="E7" s="4">
        <f t="shared" si="0"/>
        <v>6.8174311055912282</v>
      </c>
      <c r="F7" s="4">
        <f t="shared" si="1"/>
        <v>41.204447501948877</v>
      </c>
      <c r="G7" s="1">
        <v>0.69612055350052537</v>
      </c>
      <c r="H7" s="1">
        <v>0.01</v>
      </c>
      <c r="I7" s="1"/>
      <c r="J7" s="4">
        <f t="shared" si="26"/>
        <v>0.64747057524424689</v>
      </c>
      <c r="K7" s="1">
        <f t="shared" si="23"/>
        <v>0.19338615805800113</v>
      </c>
      <c r="L7" s="1">
        <f t="shared" si="27"/>
        <v>0.66078500633681536</v>
      </c>
      <c r="M7" s="1">
        <f t="shared" si="28"/>
        <v>2.0301008077317603E-2</v>
      </c>
      <c r="N7" s="1">
        <f t="shared" si="2"/>
        <v>1.3789373063964118E-2</v>
      </c>
      <c r="O7" s="1">
        <f t="shared" si="3"/>
        <v>0.82416365524577606</v>
      </c>
      <c r="P7" s="1">
        <f t="shared" si="4"/>
        <v>1.7998607979087542</v>
      </c>
      <c r="Q7" s="1">
        <f t="shared" si="5"/>
        <v>0.89353211398082844</v>
      </c>
      <c r="R7" s="1">
        <f t="shared" si="6"/>
        <v>0.96020584530133246</v>
      </c>
      <c r="S7" s="1">
        <f t="shared" si="7"/>
        <v>0.5781638451922525</v>
      </c>
      <c r="T7" s="1">
        <f t="shared" si="8"/>
        <v>1.2232799084710433</v>
      </c>
      <c r="U7" s="1">
        <f t="shared" si="9"/>
        <v>0.18382160202494707</v>
      </c>
      <c r="V7" s="1">
        <f t="shared" si="10"/>
        <v>1.0167548285457109</v>
      </c>
      <c r="W7" s="1">
        <f t="shared" si="11"/>
        <v>-0.20010331624434446</v>
      </c>
      <c r="X7" s="1">
        <f t="shared" si="12"/>
        <v>-2.1584833512274448</v>
      </c>
      <c r="Y7" s="1">
        <f t="shared" si="13"/>
        <v>0.48681250233157125</v>
      </c>
      <c r="Z7" s="1">
        <f t="shared" si="14"/>
        <v>-4.0855756659083005</v>
      </c>
      <c r="AA7" s="1">
        <f t="shared" si="15"/>
        <v>-0.80206746799459994</v>
      </c>
      <c r="AB7" s="1">
        <f t="shared" si="16"/>
        <v>-0.96554762165306962</v>
      </c>
      <c r="AC7" s="1">
        <f t="shared" si="17"/>
        <v>3.3539893890026498E-2</v>
      </c>
      <c r="AD7" s="1">
        <f t="shared" si="18"/>
        <v>0.79126211700642424</v>
      </c>
      <c r="AE7" s="1">
        <f t="shared" si="19"/>
        <v>6.4852404846468287E-2</v>
      </c>
      <c r="AF7" s="1">
        <f t="shared" si="20"/>
        <v>0.82236459179483656</v>
      </c>
      <c r="AG7" s="1">
        <f t="shared" si="21"/>
        <v>0.11278300335869518</v>
      </c>
      <c r="AI7">
        <v>720</v>
      </c>
      <c r="AJ7">
        <v>12.667161945</v>
      </c>
      <c r="AK7">
        <v>8.9846459524194726E-3</v>
      </c>
      <c r="AL7">
        <f t="shared" si="24"/>
        <v>0.12667161944999999</v>
      </c>
      <c r="AM7">
        <f t="shared" si="24"/>
        <v>8.9846459524194731E-5</v>
      </c>
      <c r="AO7">
        <f t="shared" si="25"/>
        <v>0.67995737211045049</v>
      </c>
    </row>
    <row r="8" spans="1:41" x14ac:dyDescent="0.45">
      <c r="A8">
        <v>710</v>
      </c>
      <c r="B8">
        <v>18.134758452579234</v>
      </c>
      <c r="C8">
        <v>160.09549202992056</v>
      </c>
      <c r="D8" s="18">
        <f t="shared" si="22"/>
        <v>1.3324644667115881</v>
      </c>
      <c r="E8" s="4">
        <f t="shared" si="0"/>
        <v>1009.1993078860344</v>
      </c>
      <c r="F8" s="4">
        <f t="shared" si="1"/>
        <v>8909.3141314650784</v>
      </c>
      <c r="G8" s="1">
        <v>0.91995167420198765</v>
      </c>
      <c r="H8" s="1">
        <v>0.01</v>
      </c>
      <c r="I8" s="1"/>
      <c r="J8" s="4">
        <f t="shared" si="26"/>
        <v>0.41406527913614383</v>
      </c>
      <c r="K8" s="1">
        <f t="shared" si="23"/>
        <v>17.223749881183863</v>
      </c>
      <c r="L8" s="1">
        <f t="shared" si="27"/>
        <v>0.66088287659146805</v>
      </c>
      <c r="M8" s="1">
        <f t="shared" si="28"/>
        <v>2.0317038245697982E-2</v>
      </c>
      <c r="N8" s="1">
        <f t="shared" si="2"/>
        <v>2.2258778920175387E-17</v>
      </c>
      <c r="O8" s="1">
        <f t="shared" si="3"/>
        <v>3.3099426493830936E-8</v>
      </c>
      <c r="P8" s="1">
        <f t="shared" si="4"/>
        <v>0.69231722336859769</v>
      </c>
      <c r="Q8" s="1">
        <f t="shared" si="5"/>
        <v>1.1697268626553139</v>
      </c>
      <c r="R8" s="1">
        <f t="shared" si="6"/>
        <v>0.96017504856994151</v>
      </c>
      <c r="S8" s="1">
        <f t="shared" si="7"/>
        <v>0.57811123355094862</v>
      </c>
      <c r="T8" s="1">
        <f t="shared" si="8"/>
        <v>1.0690528418316056</v>
      </c>
      <c r="U8" s="1">
        <f t="shared" si="9"/>
        <v>61528563.109260485</v>
      </c>
      <c r="V8" s="1">
        <f t="shared" si="10"/>
        <v>61528563.109260499</v>
      </c>
      <c r="W8" s="1">
        <f t="shared" si="11"/>
        <v>-0.20003052143223976</v>
      </c>
      <c r="X8" s="1">
        <f t="shared" si="12"/>
        <v>-2.1562224671018972</v>
      </c>
      <c r="Y8" s="1">
        <f t="shared" si="13"/>
        <v>0.18720363774798984</v>
      </c>
      <c r="Z8" s="1">
        <f t="shared" si="14"/>
        <v>1.290173638013465</v>
      </c>
      <c r="AA8" s="1">
        <f t="shared" si="15"/>
        <v>-1.1386000055818164E-8</v>
      </c>
      <c r="AB8" s="1">
        <f t="shared" si="16"/>
        <v>-1.0421302073624787</v>
      </c>
      <c r="AC8" s="1">
        <f t="shared" si="17"/>
        <v>2.0317038245698003E-2</v>
      </c>
      <c r="AD8" s="1">
        <f t="shared" si="18"/>
        <v>3.176812471475208E-8</v>
      </c>
      <c r="AE8" s="1">
        <f t="shared" si="19"/>
        <v>6.7328132087659143E-2</v>
      </c>
      <c r="AF8" s="1">
        <f t="shared" si="20"/>
        <v>6.175733248221165E-8</v>
      </c>
      <c r="AG8" s="1">
        <f t="shared" si="21"/>
        <v>0.93267180615500844</v>
      </c>
      <c r="AI8">
        <v>710</v>
      </c>
      <c r="AJ8">
        <v>6.7328133579999996</v>
      </c>
      <c r="AK8">
        <v>2.2108299826665281E-3</v>
      </c>
      <c r="AL8">
        <f t="shared" si="24"/>
        <v>6.7328133579999991E-2</v>
      </c>
      <c r="AM8">
        <f t="shared" si="24"/>
        <v>2.2108299826665281E-5</v>
      </c>
      <c r="AO8">
        <f t="shared" si="25"/>
        <v>4.8605003817490101E-10</v>
      </c>
    </row>
    <row r="9" spans="1:41" x14ac:dyDescent="0.45">
      <c r="A9">
        <v>700</v>
      </c>
      <c r="B9">
        <v>0.25756466092395014</v>
      </c>
      <c r="C9">
        <v>0.57595623100573023</v>
      </c>
      <c r="D9" s="18">
        <f t="shared" si="22"/>
        <v>1.3326243690129114</v>
      </c>
      <c r="E9" s="4">
        <f t="shared" si="0"/>
        <v>14.333473380417825</v>
      </c>
      <c r="F9" s="4">
        <f t="shared" si="1"/>
        <v>32.051964255468889</v>
      </c>
      <c r="G9" s="1">
        <v>0.84078765366254804</v>
      </c>
      <c r="H9" s="1">
        <v>0.01</v>
      </c>
      <c r="I9" s="1"/>
      <c r="J9" s="4">
        <f t="shared" si="26"/>
        <v>0.26255022537469325</v>
      </c>
      <c r="K9" s="1">
        <f t="shared" si="23"/>
        <v>0.19436541814255168</v>
      </c>
      <c r="L9" s="1">
        <f t="shared" si="27"/>
        <v>0.66098512381895591</v>
      </c>
      <c r="M9" s="1">
        <f t="shared" si="28"/>
        <v>2.0333798268192715E-2</v>
      </c>
      <c r="N9" s="1">
        <f t="shared" si="2"/>
        <v>1.3784621746605743E-2</v>
      </c>
      <c r="O9" s="1">
        <f t="shared" si="3"/>
        <v>0.82335697971209576</v>
      </c>
      <c r="P9" s="1">
        <f t="shared" si="4"/>
        <v>0.34888300995326488</v>
      </c>
      <c r="Q9" s="1">
        <f t="shared" si="5"/>
        <v>1.2937192976764318</v>
      </c>
      <c r="R9" s="1">
        <f t="shared" si="6"/>
        <v>0.96014285069708516</v>
      </c>
      <c r="S9" s="1">
        <f t="shared" si="7"/>
        <v>0.57805626126832121</v>
      </c>
      <c r="T9" s="1">
        <f t="shared" si="8"/>
        <v>1.0164360906071372</v>
      </c>
      <c r="U9" s="1">
        <f t="shared" si="9"/>
        <v>0.22287989739010894</v>
      </c>
      <c r="V9" s="1">
        <f t="shared" si="10"/>
        <v>1.0245366995186778</v>
      </c>
      <c r="W9" s="1">
        <f t="shared" si="11"/>
        <v>-0.19995447961342663</v>
      </c>
      <c r="X9" s="1">
        <f t="shared" si="12"/>
        <v>-2.1582644746097186</v>
      </c>
      <c r="Y9" s="1">
        <f t="shared" si="13"/>
        <v>9.4312699519226897E-2</v>
      </c>
      <c r="Z9" s="1">
        <f t="shared" si="14"/>
        <v>0.41541076922496351</v>
      </c>
      <c r="AA9" s="1">
        <f t="shared" si="15"/>
        <v>-0.9323064229418242</v>
      </c>
      <c r="AB9" s="1">
        <f t="shared" si="16"/>
        <v>-1.1296962090393996</v>
      </c>
      <c r="AC9" s="1">
        <f t="shared" si="17"/>
        <v>3.3567241266051526E-2</v>
      </c>
      <c r="AD9" s="1">
        <f t="shared" si="18"/>
        <v>0.7904350121607181</v>
      </c>
      <c r="AE9" s="1">
        <f t="shared" si="19"/>
        <v>4.2113629001964983E-2</v>
      </c>
      <c r="AF9" s="1">
        <f t="shared" si="20"/>
        <v>0.79892172725806843</v>
      </c>
      <c r="AG9" s="1">
        <f t="shared" si="21"/>
        <v>0.15896464373996655</v>
      </c>
      <c r="AI9">
        <v>700</v>
      </c>
      <c r="AJ9">
        <v>4.5216374395000001</v>
      </c>
      <c r="AK9">
        <v>2.5030754883825085E-3</v>
      </c>
      <c r="AL9">
        <f t="shared" si="24"/>
        <v>4.5216374395000002E-2</v>
      </c>
      <c r="AM9">
        <f t="shared" si="24"/>
        <v>2.5030754883825086E-5</v>
      </c>
      <c r="AO9">
        <f t="shared" si="25"/>
        <v>0.63824555871267552</v>
      </c>
    </row>
    <row r="10" spans="1:41" x14ac:dyDescent="0.45">
      <c r="A10">
        <v>690</v>
      </c>
      <c r="B10">
        <v>0.28057738530636533</v>
      </c>
      <c r="C10">
        <v>0.57496498018855235</v>
      </c>
      <c r="D10" s="18">
        <f t="shared" si="22"/>
        <v>1.3327916214110298</v>
      </c>
      <c r="E10" s="4">
        <f t="shared" si="0"/>
        <v>15.614131492299231</v>
      </c>
      <c r="F10" s="4">
        <f t="shared" si="1"/>
        <v>31.996801147492938</v>
      </c>
      <c r="G10" s="1">
        <v>0.8588115118879206</v>
      </c>
      <c r="H10" s="1">
        <v>0.01</v>
      </c>
      <c r="I10" s="1"/>
      <c r="J10" s="4">
        <f t="shared" si="26"/>
        <v>0.22440118839394832</v>
      </c>
      <c r="K10" s="1">
        <f t="shared" si="23"/>
        <v>0.20131711470736605</v>
      </c>
      <c r="L10" s="1">
        <f t="shared" si="27"/>
        <v>0.66109201467316836</v>
      </c>
      <c r="M10" s="1">
        <f t="shared" si="28"/>
        <v>2.0351333618480971E-2</v>
      </c>
      <c r="N10" s="1">
        <f t="shared" si="2"/>
        <v>1.3606018265814569E-2</v>
      </c>
      <c r="O10" s="1">
        <f t="shared" si="3"/>
        <v>0.81765310061347696</v>
      </c>
      <c r="P10" s="1">
        <f t="shared" si="4"/>
        <v>0.28351669803316903</v>
      </c>
      <c r="Q10" s="1">
        <f t="shared" si="5"/>
        <v>1.3202266946458472</v>
      </c>
      <c r="R10" s="1">
        <f t="shared" si="6"/>
        <v>0.96010916446532413</v>
      </c>
      <c r="S10" s="1">
        <f t="shared" si="7"/>
        <v>0.57799878392301607</v>
      </c>
      <c r="T10" s="1">
        <f t="shared" si="8"/>
        <v>1.0060803469160207</v>
      </c>
      <c r="U10" s="1">
        <f t="shared" si="9"/>
        <v>0.23338397239531597</v>
      </c>
      <c r="V10" s="1">
        <f t="shared" si="10"/>
        <v>1.026872961262014</v>
      </c>
      <c r="W10" s="1">
        <f t="shared" si="11"/>
        <v>-0.1998749936299003</v>
      </c>
      <c r="X10" s="1">
        <f t="shared" si="12"/>
        <v>-2.1581200736035679</v>
      </c>
      <c r="Y10" s="1">
        <f t="shared" si="13"/>
        <v>7.6620459819424822E-2</v>
      </c>
      <c r="Z10" s="1">
        <f t="shared" si="14"/>
        <v>0.31588989331922335</v>
      </c>
      <c r="AA10" s="1">
        <f t="shared" si="15"/>
        <v>-0.93235623123909361</v>
      </c>
      <c r="AB10" s="1">
        <f t="shared" si="16"/>
        <v>-1.1381898991854162</v>
      </c>
      <c r="AC10" s="1">
        <f t="shared" si="17"/>
        <v>3.3412802676076991E-2</v>
      </c>
      <c r="AD10" s="1">
        <f t="shared" si="18"/>
        <v>0.78492843864126582</v>
      </c>
      <c r="AE10" s="1">
        <f t="shared" si="19"/>
        <v>4.0685828417790622E-2</v>
      </c>
      <c r="AF10" s="1">
        <f t="shared" si="20"/>
        <v>0.79214689238728897</v>
      </c>
      <c r="AG10" s="1">
        <f t="shared" si="21"/>
        <v>0.16716727919492036</v>
      </c>
      <c r="AI10">
        <v>690</v>
      </c>
      <c r="AJ10">
        <v>4.0766184330000002</v>
      </c>
      <c r="AK10">
        <v>1.590128395558063E-3</v>
      </c>
      <c r="AL10">
        <f t="shared" si="24"/>
        <v>4.0766184330000003E-2</v>
      </c>
      <c r="AM10">
        <f t="shared" si="24"/>
        <v>1.5901283955580629E-5</v>
      </c>
      <c r="AO10">
        <f t="shared" si="25"/>
        <v>0.6274715135234219</v>
      </c>
    </row>
    <row r="11" spans="1:41" x14ac:dyDescent="0.45">
      <c r="A11">
        <v>680</v>
      </c>
      <c r="B11">
        <v>0.27414703928396411</v>
      </c>
      <c r="C11">
        <v>0.44239049915801598</v>
      </c>
      <c r="D11" s="18">
        <f t="shared" si="22"/>
        <v>1.3329666857437052</v>
      </c>
      <c r="E11" s="4">
        <f t="shared" si="0"/>
        <v>15.256282736152603</v>
      </c>
      <c r="F11" s="4">
        <f t="shared" si="1"/>
        <v>24.619031278143588</v>
      </c>
      <c r="G11" s="1">
        <v>0.82102266758602882</v>
      </c>
      <c r="H11" s="1">
        <v>0.01</v>
      </c>
      <c r="I11" s="1"/>
      <c r="J11" s="4">
        <f t="shared" si="26"/>
        <v>0.22409365721144622</v>
      </c>
      <c r="K11" s="1">
        <f t="shared" si="23"/>
        <v>0.19662531280930862</v>
      </c>
      <c r="L11" s="1">
        <f t="shared" si="27"/>
        <v>0.66120383653268466</v>
      </c>
      <c r="M11" s="1">
        <f t="shared" si="28"/>
        <v>2.0369693401000276E-2</v>
      </c>
      <c r="N11" s="1">
        <f t="shared" si="2"/>
        <v>1.3746682922506703E-2</v>
      </c>
      <c r="O11" s="1">
        <f t="shared" si="3"/>
        <v>0.82149838057495406</v>
      </c>
      <c r="P11" s="1">
        <f t="shared" si="4"/>
        <v>0.28301151154719362</v>
      </c>
      <c r="Q11" s="1">
        <f t="shared" si="5"/>
        <v>1.320296037843375</v>
      </c>
      <c r="R11" s="1">
        <f t="shared" si="6"/>
        <v>0.96007389570126112</v>
      </c>
      <c r="S11" s="1">
        <f t="shared" si="7"/>
        <v>0.57793864581071319</v>
      </c>
      <c r="T11" s="1">
        <f t="shared" si="8"/>
        <v>1.0059492511440151</v>
      </c>
      <c r="U11" s="1">
        <f t="shared" si="9"/>
        <v>0.22785761893115547</v>
      </c>
      <c r="V11" s="1">
        <f t="shared" si="10"/>
        <v>1.0256310713433829</v>
      </c>
      <c r="W11" s="1">
        <f t="shared" si="11"/>
        <v>-0.1997918510619337</v>
      </c>
      <c r="X11" s="1">
        <f t="shared" si="12"/>
        <v>-2.1580200873241653</v>
      </c>
      <c r="Y11" s="1">
        <f t="shared" si="13"/>
        <v>7.6461035592797627E-2</v>
      </c>
      <c r="Z11" s="1">
        <f t="shared" si="14"/>
        <v>0.31518092768895623</v>
      </c>
      <c r="AA11" s="1">
        <f t="shared" si="15"/>
        <v>-0.93737893886528123</v>
      </c>
      <c r="AB11" s="1">
        <f t="shared" si="16"/>
        <v>-1.1388666218719616</v>
      </c>
      <c r="AC11" s="1">
        <f t="shared" si="17"/>
        <v>3.3565743826487006E-2</v>
      </c>
      <c r="AD11" s="1">
        <f t="shared" si="18"/>
        <v>0.78859271837674827</v>
      </c>
      <c r="AE11" s="1">
        <f t="shared" si="19"/>
        <v>4.0689355794827485E-2</v>
      </c>
      <c r="AF11" s="1">
        <f t="shared" si="20"/>
        <v>0.79566534145155909</v>
      </c>
      <c r="AG11" s="1">
        <f t="shared" si="21"/>
        <v>0.16364530275361344</v>
      </c>
      <c r="AI11">
        <v>680</v>
      </c>
      <c r="AJ11">
        <v>4.0745489599999996</v>
      </c>
      <c r="AK11">
        <v>2.0073799500113509E-3</v>
      </c>
      <c r="AL11">
        <f t="shared" si="24"/>
        <v>4.0745489599999997E-2</v>
      </c>
      <c r="AM11">
        <f t="shared" si="24"/>
        <v>2.0073799500113509E-5</v>
      </c>
      <c r="AO11">
        <f t="shared" si="25"/>
        <v>0.63305139508812069</v>
      </c>
    </row>
    <row r="12" spans="1:41" x14ac:dyDescent="0.45">
      <c r="A12">
        <v>670</v>
      </c>
      <c r="B12">
        <v>0.27520986901677108</v>
      </c>
      <c r="C12">
        <v>0.62420392351308795</v>
      </c>
      <c r="D12" s="18">
        <f t="shared" si="22"/>
        <v>1.3331500609971028</v>
      </c>
      <c r="E12" s="4">
        <f t="shared" si="0"/>
        <v>15.315429210783311</v>
      </c>
      <c r="F12" s="4">
        <f t="shared" si="1"/>
        <v>34.736948343503343</v>
      </c>
      <c r="G12" s="1">
        <v>0.87475592301230176</v>
      </c>
      <c r="H12" s="1">
        <v>0.01</v>
      </c>
      <c r="I12" s="1"/>
      <c r="J12" s="4">
        <f t="shared" si="26"/>
        <v>0.22122400218518079</v>
      </c>
      <c r="K12" s="1">
        <f t="shared" si="23"/>
        <v>0.19666026243434739</v>
      </c>
      <c r="L12" s="1">
        <f t="shared" si="27"/>
        <v>0.6613208994711951</v>
      </c>
      <c r="M12" s="1">
        <f t="shared" si="28"/>
        <v>2.0388930707148919E-2</v>
      </c>
      <c r="N12" s="1">
        <f t="shared" si="2"/>
        <v>1.3758703646353607E-2</v>
      </c>
      <c r="O12" s="1">
        <f t="shared" si="3"/>
        <v>0.82146967001629756</v>
      </c>
      <c r="P12" s="1">
        <f t="shared" si="4"/>
        <v>0.27835255915143414</v>
      </c>
      <c r="Q12" s="1">
        <f t="shared" si="5"/>
        <v>1.3220876223292291</v>
      </c>
      <c r="R12" s="1">
        <f t="shared" si="6"/>
        <v>0.96003694259399897</v>
      </c>
      <c r="S12" s="1">
        <f t="shared" si="7"/>
        <v>0.57787567886468072</v>
      </c>
      <c r="T12" s="1">
        <f t="shared" si="8"/>
        <v>1.0051579053953614</v>
      </c>
      <c r="U12" s="1">
        <f t="shared" si="9"/>
        <v>0.22805600369126028</v>
      </c>
      <c r="V12" s="1">
        <f t="shared" si="10"/>
        <v>1.0256751634019556</v>
      </c>
      <c r="W12" s="1">
        <f t="shared" si="11"/>
        <v>-0.19970482278394758</v>
      </c>
      <c r="X12" s="1">
        <f t="shared" si="12"/>
        <v>-2.1578942945028765</v>
      </c>
      <c r="Y12" s="1">
        <f t="shared" si="13"/>
        <v>7.5178748940109105E-2</v>
      </c>
      <c r="Z12" s="1">
        <f t="shared" si="14"/>
        <v>0.30858960899254373</v>
      </c>
      <c r="AA12" s="1">
        <f t="shared" si="15"/>
        <v>-0.93785198251948854</v>
      </c>
      <c r="AB12" s="1">
        <f t="shared" si="16"/>
        <v>-1.1395045285268866</v>
      </c>
      <c r="AC12" s="1">
        <f t="shared" si="17"/>
        <v>3.3596008371795535E-2</v>
      </c>
      <c r="AD12" s="1">
        <f t="shared" si="18"/>
        <v>0.78853458944383714</v>
      </c>
      <c r="AE12" s="1">
        <f t="shared" si="19"/>
        <v>4.0610459703258814E-2</v>
      </c>
      <c r="AF12" s="1">
        <f t="shared" si="20"/>
        <v>0.79549881457394189</v>
      </c>
      <c r="AG12" s="1">
        <f t="shared" si="21"/>
        <v>0.16389072572279928</v>
      </c>
      <c r="AI12">
        <v>670</v>
      </c>
      <c r="AJ12">
        <v>4.0436437129999998</v>
      </c>
      <c r="AK12">
        <v>2.06628170111189E-3</v>
      </c>
      <c r="AL12">
        <f t="shared" si="24"/>
        <v>4.0436437129999996E-2</v>
      </c>
      <c r="AM12">
        <f t="shared" si="24"/>
        <v>2.0662817011118901E-5</v>
      </c>
      <c r="AO12">
        <f t="shared" si="25"/>
        <v>0.6327855202064786</v>
      </c>
    </row>
    <row r="13" spans="1:41" s="20" customFormat="1" x14ac:dyDescent="0.45">
      <c r="A13" s="20">
        <v>660</v>
      </c>
      <c r="B13" s="20">
        <v>17.902875910668666</v>
      </c>
      <c r="C13" s="20">
        <v>160.85058545241469</v>
      </c>
      <c r="D13" s="25">
        <f t="shared" si="22"/>
        <v>1.3333422869735843</v>
      </c>
      <c r="E13" s="26">
        <f t="shared" si="0"/>
        <v>996.29504442871121</v>
      </c>
      <c r="F13" s="26">
        <f t="shared" si="1"/>
        <v>8951.3350804268775</v>
      </c>
      <c r="G13" s="27">
        <v>0.9692045750670053</v>
      </c>
      <c r="H13" s="27">
        <v>0.01</v>
      </c>
      <c r="I13" s="27"/>
      <c r="J13" s="26">
        <f t="shared" si="26"/>
        <v>0.21672159910188754</v>
      </c>
      <c r="K13" s="27">
        <f t="shared" si="23"/>
        <v>12.719552119480792</v>
      </c>
      <c r="L13" s="27">
        <f t="shared" si="27"/>
        <v>0.66144353845046044</v>
      </c>
      <c r="M13" s="27">
        <f t="shared" si="28"/>
        <v>2.040910301318587E-2</v>
      </c>
      <c r="N13" s="27">
        <f>M13*EXP(-2*K13)</f>
        <v>1.8270958122931495E-13</v>
      </c>
      <c r="O13" s="27">
        <f t="shared" si="3"/>
        <v>2.9920490044880907E-6</v>
      </c>
      <c r="P13" s="27">
        <f t="shared" si="4"/>
        <v>0.27103837590467528</v>
      </c>
      <c r="Q13" s="27">
        <f t="shared" si="5"/>
        <v>1.3249548930961248</v>
      </c>
      <c r="R13" s="27">
        <f t="shared" si="6"/>
        <v>0.9599981949339349</v>
      </c>
      <c r="S13" s="27">
        <f t="shared" si="7"/>
        <v>0.57780970145351662</v>
      </c>
      <c r="T13" s="27">
        <f t="shared" si="8"/>
        <v>1.003955072582257</v>
      </c>
      <c r="U13" s="27">
        <f t="shared" si="9"/>
        <v>1141561.4893152209</v>
      </c>
      <c r="V13" s="27">
        <f t="shared" si="10"/>
        <v>1141561.489315659</v>
      </c>
      <c r="W13" s="27">
        <f t="shared" si="11"/>
        <v>-0.19961366135818509</v>
      </c>
      <c r="X13" s="27">
        <f t="shared" si="12"/>
        <v>-2.1556194029070617</v>
      </c>
      <c r="Y13" s="27">
        <f t="shared" si="13"/>
        <v>7.3179241060703296E-2</v>
      </c>
      <c r="Z13" s="27">
        <f t="shared" si="14"/>
        <v>0.29837739199008834</v>
      </c>
      <c r="AA13" s="27">
        <f t="shared" si="15"/>
        <v>-7.6825291009516138E-7</v>
      </c>
      <c r="AB13" s="27">
        <f t="shared" si="16"/>
        <v>-1.0756825002716419</v>
      </c>
      <c r="AC13" s="27">
        <f t="shared" si="17"/>
        <v>2.0409103013361199E-2</v>
      </c>
      <c r="AD13" s="27">
        <f t="shared" si="18"/>
        <v>2.8711652143993404E-6</v>
      </c>
      <c r="AE13" s="27">
        <f t="shared" si="19"/>
        <v>3.9950092887286993E-2</v>
      </c>
      <c r="AF13" s="27">
        <f t="shared" si="20"/>
        <v>3.5830003395443825E-6</v>
      </c>
      <c r="AG13" s="27">
        <f t="shared" si="21"/>
        <v>0.96004632411237345</v>
      </c>
      <c r="AI13" s="20">
        <v>660</v>
      </c>
      <c r="AJ13" s="20">
        <v>3.9950113295</v>
      </c>
      <c r="AK13" s="20">
        <v>2.5550176344561583E-3</v>
      </c>
      <c r="AL13" s="20">
        <f t="shared" si="24"/>
        <v>3.9950113294999999E-2</v>
      </c>
      <c r="AM13" s="20">
        <f t="shared" si="24"/>
        <v>2.5550176344561584E-5</v>
      </c>
      <c r="AO13" s="20">
        <f t="shared" si="25"/>
        <v>4.8255723811015363E-10</v>
      </c>
    </row>
    <row r="14" spans="1:41" x14ac:dyDescent="0.45">
      <c r="A14">
        <v>650</v>
      </c>
      <c r="B14">
        <v>0.30157652286346232</v>
      </c>
      <c r="C14">
        <v>0.62730818114056386</v>
      </c>
      <c r="D14" s="18">
        <f t="shared" si="22"/>
        <v>1.3335439483911629</v>
      </c>
      <c r="E14" s="4">
        <f t="shared" si="0"/>
        <v>16.782733497351678</v>
      </c>
      <c r="F14" s="4">
        <f t="shared" si="1"/>
        <v>34.909700280472379</v>
      </c>
      <c r="G14" s="1">
        <v>0.8671821700624277</v>
      </c>
      <c r="H14" s="1">
        <v>0.01</v>
      </c>
      <c r="I14" s="1"/>
      <c r="J14" s="4">
        <f t="shared" si="26"/>
        <v>0.2164691074099252</v>
      </c>
      <c r="K14" s="1">
        <f t="shared" si="23"/>
        <v>0.21419364132375079</v>
      </c>
      <c r="L14" s="1">
        <f t="shared" si="27"/>
        <v>0.66157211576501462</v>
      </c>
      <c r="M14" s="1">
        <f t="shared" si="28"/>
        <v>2.0430272625527268E-2</v>
      </c>
      <c r="N14" s="1">
        <f t="shared" si="2"/>
        <v>1.3311528582324421E-2</v>
      </c>
      <c r="O14" s="1">
        <f t="shared" si="3"/>
        <v>0.80719206414825662</v>
      </c>
      <c r="P14" s="1">
        <f t="shared" si="4"/>
        <v>0.27070313375319266</v>
      </c>
      <c r="Q14" s="1">
        <f t="shared" si="5"/>
        <v>1.3249616193891105</v>
      </c>
      <c r="R14" s="1">
        <f t="shared" si="6"/>
        <v>0.95995753326102151</v>
      </c>
      <c r="S14" s="1">
        <f t="shared" si="7"/>
        <v>0.57774051703981666</v>
      </c>
      <c r="T14" s="1">
        <f t="shared" si="8"/>
        <v>1.0038323153457789</v>
      </c>
      <c r="U14" s="1">
        <f t="shared" si="9"/>
        <v>0.24905731951480242</v>
      </c>
      <c r="V14" s="1">
        <f t="shared" si="10"/>
        <v>1.0305481785942365</v>
      </c>
      <c r="W14" s="1">
        <f t="shared" si="11"/>
        <v>-0.19951809924503366</v>
      </c>
      <c r="X14" s="1">
        <f t="shared" si="12"/>
        <v>-2.1575507243087939</v>
      </c>
      <c r="Y14" s="1">
        <f t="shared" si="13"/>
        <v>7.3063528655268939E-2</v>
      </c>
      <c r="Z14" s="1">
        <f t="shared" si="14"/>
        <v>0.29790093804724499</v>
      </c>
      <c r="AA14" s="1">
        <f t="shared" si="15"/>
        <v>-0.92011039335041733</v>
      </c>
      <c r="AB14" s="1">
        <f t="shared" si="16"/>
        <v>-1.1381459940179879</v>
      </c>
      <c r="AC14" s="1">
        <f t="shared" si="17"/>
        <v>3.3206915783502239E-2</v>
      </c>
      <c r="AD14" s="1">
        <f t="shared" si="18"/>
        <v>0.77475737664461786</v>
      </c>
      <c r="AE14" s="1">
        <f t="shared" si="19"/>
        <v>4.0517152128044888E-2</v>
      </c>
      <c r="AF14" s="1">
        <f t="shared" si="20"/>
        <v>0.78200554790928367</v>
      </c>
      <c r="AG14" s="1">
        <f t="shared" si="21"/>
        <v>0.17747729996267148</v>
      </c>
      <c r="AI14">
        <v>650</v>
      </c>
      <c r="AJ14">
        <v>3.9935606715</v>
      </c>
      <c r="AK14">
        <v>1.6622491064863531E-3</v>
      </c>
      <c r="AL14">
        <f t="shared" si="24"/>
        <v>3.9935606715000002E-2</v>
      </c>
      <c r="AM14">
        <f t="shared" si="24"/>
        <v>1.6622491064863531E-5</v>
      </c>
      <c r="AO14">
        <f t="shared" si="25"/>
        <v>0.61150701767180804</v>
      </c>
    </row>
    <row r="15" spans="1:41" x14ac:dyDescent="0.45">
      <c r="A15">
        <v>640</v>
      </c>
      <c r="B15">
        <v>0.28253746057063428</v>
      </c>
      <c r="C15">
        <v>0.80350817599818813</v>
      </c>
      <c r="D15" s="18">
        <f t="shared" si="22"/>
        <v>1.333755679473877</v>
      </c>
      <c r="E15" s="4">
        <f t="shared" si="0"/>
        <v>15.723209680755797</v>
      </c>
      <c r="F15" s="4">
        <f t="shared" si="1"/>
        <v>44.715229994299172</v>
      </c>
      <c r="G15" s="1">
        <v>0.90397681977002031</v>
      </c>
      <c r="H15" s="1">
        <v>0.01</v>
      </c>
      <c r="I15" s="1"/>
      <c r="J15" s="4">
        <f t="shared" si="26"/>
        <v>0.21450358521675034</v>
      </c>
      <c r="K15" s="1">
        <f t="shared" si="23"/>
        <v>0.20016908269523381</v>
      </c>
      <c r="L15" s="1">
        <f t="shared" si="27"/>
        <v>0.66170702377220791</v>
      </c>
      <c r="M15" s="1">
        <f t="shared" si="28"/>
        <v>2.0452507180033195E-2</v>
      </c>
      <c r="N15" s="1">
        <f t="shared" si="2"/>
        <v>1.3705090183573942E-2</v>
      </c>
      <c r="O15" s="1">
        <f t="shared" si="3"/>
        <v>0.81859233157825051</v>
      </c>
      <c r="P15" s="1">
        <f t="shared" si="4"/>
        <v>0.2675701098370476</v>
      </c>
      <c r="Q15" s="1">
        <f t="shared" si="5"/>
        <v>1.3261018647858251</v>
      </c>
      <c r="R15" s="1">
        <f t="shared" si="6"/>
        <v>0.95991482790991878</v>
      </c>
      <c r="S15" s="1">
        <f t="shared" si="7"/>
        <v>0.57766791268104245</v>
      </c>
      <c r="T15" s="1">
        <f t="shared" si="8"/>
        <v>1.0032745543194967</v>
      </c>
      <c r="U15" s="1">
        <f t="shared" si="9"/>
        <v>0.23255442404589627</v>
      </c>
      <c r="V15" s="1">
        <f t="shared" si="10"/>
        <v>1.0266847423349188</v>
      </c>
      <c r="W15" s="1">
        <f t="shared" si="11"/>
        <v>-0.19941784680568572</v>
      </c>
      <c r="X15" s="1">
        <f t="shared" si="12"/>
        <v>-2.1574647168574121</v>
      </c>
      <c r="Y15" s="1">
        <f t="shared" si="13"/>
        <v>7.2191777985883554E-2</v>
      </c>
      <c r="Z15" s="1">
        <f t="shared" si="14"/>
        <v>0.29356977603350942</v>
      </c>
      <c r="AA15" s="1">
        <f t="shared" si="15"/>
        <v>-0.93526090202819445</v>
      </c>
      <c r="AB15" s="1">
        <f t="shared" si="16"/>
        <v>-1.1404667403798459</v>
      </c>
      <c r="AC15" s="1">
        <f t="shared" si="17"/>
        <v>3.3606410445813008E-2</v>
      </c>
      <c r="AD15" s="1">
        <f t="shared" si="18"/>
        <v>0.78567044794750251</v>
      </c>
      <c r="AE15" s="1">
        <f t="shared" si="19"/>
        <v>4.0459093400887047E-2</v>
      </c>
      <c r="AF15" s="1">
        <f t="shared" si="20"/>
        <v>0.79247230478116804</v>
      </c>
      <c r="AG15" s="1">
        <f t="shared" si="21"/>
        <v>0.16706860181794492</v>
      </c>
      <c r="AI15">
        <v>640</v>
      </c>
      <c r="AJ15">
        <v>3.9733918905000003</v>
      </c>
      <c r="AK15">
        <v>1.6303058518057187E-3</v>
      </c>
      <c r="AL15">
        <f t="shared" si="24"/>
        <v>3.9733918905000006E-2</v>
      </c>
      <c r="AM15">
        <f t="shared" si="24"/>
        <v>1.6303058518057187E-5</v>
      </c>
      <c r="AO15">
        <f t="shared" si="25"/>
        <v>0.62798704054429799</v>
      </c>
    </row>
    <row r="16" spans="1:41" x14ac:dyDescent="0.45">
      <c r="A16">
        <v>630</v>
      </c>
      <c r="B16">
        <v>0.30884079394276037</v>
      </c>
      <c r="C16">
        <v>0.54406455014918276</v>
      </c>
      <c r="D16" s="18">
        <f t="shared" si="22"/>
        <v>1.3339781691016692</v>
      </c>
      <c r="E16" s="4">
        <f t="shared" si="0"/>
        <v>17.186990182914613</v>
      </c>
      <c r="F16" s="4">
        <f t="shared" si="1"/>
        <v>30.277192215802021</v>
      </c>
      <c r="G16" s="1">
        <v>0.84475801209038037</v>
      </c>
      <c r="H16" s="1">
        <v>0.01</v>
      </c>
      <c r="I16" s="1"/>
      <c r="J16" s="4">
        <f t="shared" si="26"/>
        <v>0.21474989787675339</v>
      </c>
      <c r="K16" s="1">
        <f t="shared" si="23"/>
        <v>0.21887281690817381</v>
      </c>
      <c r="L16" s="1">
        <f t="shared" si="27"/>
        <v>0.66184868794630025</v>
      </c>
      <c r="M16" s="1">
        <f t="shared" si="28"/>
        <v>2.0475880202931764E-2</v>
      </c>
      <c r="N16" s="1">
        <f t="shared" si="2"/>
        <v>1.3216974945578323E-2</v>
      </c>
      <c r="O16" s="1">
        <f t="shared" si="3"/>
        <v>0.80342389359082866</v>
      </c>
      <c r="P16" s="1">
        <f t="shared" si="4"/>
        <v>0.26795239773801349</v>
      </c>
      <c r="Q16" s="1">
        <f t="shared" si="5"/>
        <v>1.3257588542874221</v>
      </c>
      <c r="R16" s="1">
        <f t="shared" si="6"/>
        <v>0.95986993793746522</v>
      </c>
      <c r="S16" s="1">
        <f t="shared" si="7"/>
        <v>0.57759165735098605</v>
      </c>
      <c r="T16" s="1">
        <f t="shared" si="8"/>
        <v>1.0032718784986325</v>
      </c>
      <c r="U16" s="1">
        <f t="shared" si="9"/>
        <v>0.25468975395297305</v>
      </c>
      <c r="V16" s="1">
        <f t="shared" si="10"/>
        <v>1.031923868688299</v>
      </c>
      <c r="W16" s="1">
        <f t="shared" si="11"/>
        <v>-0.19931259006916707</v>
      </c>
      <c r="X16" s="1">
        <f t="shared" si="12"/>
        <v>-2.1572343686843598</v>
      </c>
      <c r="Y16" s="1">
        <f t="shared" si="13"/>
        <v>7.2267427866044884E-2</v>
      </c>
      <c r="Z16" s="1">
        <f t="shared" si="14"/>
        <v>0.29411075434791606</v>
      </c>
      <c r="AA16" s="1">
        <f t="shared" si="15"/>
        <v>-0.91545993463113784</v>
      </c>
      <c r="AB16" s="1">
        <f t="shared" si="16"/>
        <v>-1.1378219820941016</v>
      </c>
      <c r="AC16" s="1">
        <f t="shared" si="17"/>
        <v>3.3160570975898328E-2</v>
      </c>
      <c r="AD16" s="1">
        <f t="shared" si="18"/>
        <v>0.77106778909510354</v>
      </c>
      <c r="AE16" s="1">
        <f t="shared" si="19"/>
        <v>4.0520204738905011E-2</v>
      </c>
      <c r="AF16" s="1">
        <f t="shared" si="20"/>
        <v>0.77836220040796544</v>
      </c>
      <c r="AG16" s="1">
        <f t="shared" si="21"/>
        <v>0.1811175948531295</v>
      </c>
      <c r="AI16">
        <v>630</v>
      </c>
      <c r="AJ16">
        <v>3.9778437609999999</v>
      </c>
      <c r="AK16">
        <v>6.1829122929314348E-4</v>
      </c>
      <c r="AL16">
        <f t="shared" si="24"/>
        <v>3.9778437610000002E-2</v>
      </c>
      <c r="AM16">
        <f t="shared" si="24"/>
        <v>6.1829122929314345E-6</v>
      </c>
      <c r="AO16">
        <f t="shared" si="25"/>
        <v>0.60583864019019718</v>
      </c>
    </row>
    <row r="17" spans="1:41" x14ac:dyDescent="0.45">
      <c r="A17">
        <v>620</v>
      </c>
      <c r="B17">
        <v>0.28416890660660893</v>
      </c>
      <c r="C17">
        <v>0.75175431022467409</v>
      </c>
      <c r="D17" s="18">
        <f t="shared" si="22"/>
        <v>1.3342121665993518</v>
      </c>
      <c r="E17" s="4">
        <f t="shared" si="0"/>
        <v>15.813999652657786</v>
      </c>
      <c r="F17" s="4">
        <f t="shared" si="1"/>
        <v>41.835127364003114</v>
      </c>
      <c r="G17" s="1">
        <v>0.89639262642197981</v>
      </c>
      <c r="H17" s="1">
        <v>0.01</v>
      </c>
      <c r="I17" s="1"/>
      <c r="J17" s="4">
        <f t="shared" si="26"/>
        <v>0.21512486310644091</v>
      </c>
      <c r="K17" s="1">
        <f t="shared" si="23"/>
        <v>0.20148427322144113</v>
      </c>
      <c r="L17" s="1">
        <f t="shared" si="27"/>
        <v>0.66199757030132056</v>
      </c>
      <c r="M17" s="1">
        <f t="shared" si="28"/>
        <v>2.0500471742271591E-2</v>
      </c>
      <c r="N17" s="1">
        <f t="shared" si="2"/>
        <v>1.3701144250146725E-2</v>
      </c>
      <c r="O17" s="1">
        <f t="shared" si="3"/>
        <v>0.81751643435893184</v>
      </c>
      <c r="P17" s="1">
        <f t="shared" si="4"/>
        <v>0.26854450367852911</v>
      </c>
      <c r="Q17" s="1">
        <f t="shared" si="5"/>
        <v>1.3253212695524972</v>
      </c>
      <c r="R17" s="1">
        <f t="shared" si="6"/>
        <v>0.95982270991551488</v>
      </c>
      <c r="S17" s="1">
        <f t="shared" si="7"/>
        <v>0.5775115000568255</v>
      </c>
      <c r="T17" s="1">
        <f t="shared" si="8"/>
        <v>1.0032982357257278</v>
      </c>
      <c r="U17" s="1">
        <f t="shared" si="9"/>
        <v>0.23403948861910634</v>
      </c>
      <c r="V17" s="1">
        <f t="shared" si="10"/>
        <v>1.0270221430101167</v>
      </c>
      <c r="W17" s="1">
        <f t="shared" si="11"/>
        <v>-0.19920198823142626</v>
      </c>
      <c r="X17" s="1">
        <f t="shared" si="12"/>
        <v>-2.1571469926002989</v>
      </c>
      <c r="Y17" s="1">
        <f t="shared" si="13"/>
        <v>7.2398155288620855E-2</v>
      </c>
      <c r="Z17" s="1">
        <f t="shared" si="14"/>
        <v>0.29494172087905929</v>
      </c>
      <c r="AA17" s="1">
        <f t="shared" si="15"/>
        <v>-0.93368491009259136</v>
      </c>
      <c r="AB17" s="1">
        <f t="shared" si="16"/>
        <v>-1.1400414026245984</v>
      </c>
      <c r="AC17" s="1">
        <f t="shared" si="17"/>
        <v>3.3649307566179787E-2</v>
      </c>
      <c r="AD17" s="1">
        <f t="shared" si="18"/>
        <v>0.78456143388296218</v>
      </c>
      <c r="AE17" s="1">
        <f t="shared" si="19"/>
        <v>4.0555813657207743E-2</v>
      </c>
      <c r="AF17" s="1">
        <f t="shared" si="20"/>
        <v>0.79141605909120516</v>
      </c>
      <c r="AG17" s="1">
        <f t="shared" si="21"/>
        <v>0.16802812725158711</v>
      </c>
      <c r="AI17">
        <v>620</v>
      </c>
      <c r="AJ17">
        <v>3.9832587239999997</v>
      </c>
      <c r="AK17">
        <v>1.4970460917570342E-3</v>
      </c>
      <c r="AL17">
        <f t="shared" si="24"/>
        <v>3.9832587239999995E-2</v>
      </c>
      <c r="AM17">
        <f t="shared" si="24"/>
        <v>1.4970460917570342E-5</v>
      </c>
      <c r="AO17">
        <f>(AJ17/100-AE17)^2+(AK17/100-AF17)^2</f>
        <v>0.62631620614165484</v>
      </c>
    </row>
    <row r="18" spans="1:41" x14ac:dyDescent="0.45">
      <c r="A18">
        <v>610</v>
      </c>
      <c r="B18">
        <v>0.29081761435839004</v>
      </c>
      <c r="C18">
        <v>0.7722367727277103</v>
      </c>
      <c r="D18" s="18">
        <f t="shared" si="22"/>
        <v>1.3344584882572319</v>
      </c>
      <c r="E18" s="4">
        <f t="shared" si="0"/>
        <v>16.184000239044405</v>
      </c>
      <c r="F18" s="4">
        <f t="shared" si="1"/>
        <v>42.974976402297074</v>
      </c>
      <c r="G18" s="1">
        <v>0.89600372936967454</v>
      </c>
      <c r="H18" s="1">
        <v>0.01</v>
      </c>
      <c r="I18" s="1"/>
      <c r="J18" s="4">
        <f t="shared" si="26"/>
        <v>0.21639402892414533</v>
      </c>
      <c r="K18" s="1">
        <f t="shared" si="23"/>
        <v>0.20653237515309542</v>
      </c>
      <c r="L18" s="1">
        <f t="shared" si="27"/>
        <v>0.66215417323446402</v>
      </c>
      <c r="M18" s="1">
        <f t="shared" si="28"/>
        <v>2.0526369080268288E-2</v>
      </c>
      <c r="N18" s="1">
        <f t="shared" si="2"/>
        <v>1.3580644844435595E-2</v>
      </c>
      <c r="O18" s="1">
        <f t="shared" si="3"/>
        <v>0.8133999270835065</v>
      </c>
      <c r="P18" s="1">
        <f t="shared" si="4"/>
        <v>0.27055861441815232</v>
      </c>
      <c r="Q18" s="1">
        <f t="shared" si="5"/>
        <v>1.3242786012816166</v>
      </c>
      <c r="R18" s="1">
        <f t="shared" si="6"/>
        <v>0.95977297656940042</v>
      </c>
      <c r="S18" s="1">
        <f t="shared" si="7"/>
        <v>0.5774271677227949</v>
      </c>
      <c r="T18" s="1">
        <f t="shared" si="8"/>
        <v>1.0035465640975079</v>
      </c>
      <c r="U18" s="1">
        <f t="shared" si="9"/>
        <v>0.23991581738265488</v>
      </c>
      <c r="V18" s="1">
        <f t="shared" si="10"/>
        <v>1.0283771678865627</v>
      </c>
      <c r="W18" s="1">
        <f t="shared" si="11"/>
        <v>-0.19908567084916223</v>
      </c>
      <c r="X18" s="1">
        <f t="shared" si="12"/>
        <v>-2.1569573571778973</v>
      </c>
      <c r="Y18" s="1">
        <f t="shared" si="13"/>
        <v>7.2910445393194523E-2</v>
      </c>
      <c r="Z18" s="1">
        <f t="shared" si="14"/>
        <v>0.2977493496719143</v>
      </c>
      <c r="AA18" s="1">
        <f t="shared" si="15"/>
        <v>-0.9280686516197415</v>
      </c>
      <c r="AB18" s="1">
        <f t="shared" si="16"/>
        <v>-1.1390015601872174</v>
      </c>
      <c r="AC18" s="1">
        <f t="shared" si="17"/>
        <v>3.3558846176394569E-2</v>
      </c>
      <c r="AD18" s="1">
        <f t="shared" si="18"/>
        <v>0.78056793628985743</v>
      </c>
      <c r="AE18" s="1">
        <f t="shared" si="19"/>
        <v>4.0648211285563729E-2</v>
      </c>
      <c r="AF18" s="1">
        <f t="shared" si="20"/>
        <v>0.78760136483547882</v>
      </c>
      <c r="AG18" s="1">
        <f t="shared" si="21"/>
        <v>0.17175042387895745</v>
      </c>
      <c r="AI18">
        <v>610</v>
      </c>
      <c r="AJ18">
        <v>3.9992126225</v>
      </c>
      <c r="AK18">
        <v>1.3832064591623406E-3</v>
      </c>
      <c r="AL18">
        <f t="shared" si="24"/>
        <v>3.9992126225000001E-2</v>
      </c>
      <c r="AM18">
        <f t="shared" si="24"/>
        <v>1.3832064591623407E-5</v>
      </c>
      <c r="AO18">
        <f t="shared" si="25"/>
        <v>0.62029455222373997</v>
      </c>
    </row>
    <row r="19" spans="1:41" x14ac:dyDescent="0.45">
      <c r="A19">
        <v>600</v>
      </c>
      <c r="B19">
        <v>0.29777927091849138</v>
      </c>
      <c r="C19">
        <v>0.77907592884131938</v>
      </c>
      <c r="D19" s="18">
        <f t="shared" si="22"/>
        <v>1.3347180246913581</v>
      </c>
      <c r="E19" s="4">
        <f t="shared" si="0"/>
        <v>16.571416426614046</v>
      </c>
      <c r="F19" s="4">
        <f t="shared" si="1"/>
        <v>43.355575440019422</v>
      </c>
      <c r="G19" s="1">
        <v>0.89246551642740124</v>
      </c>
      <c r="H19" s="1">
        <v>0.01</v>
      </c>
      <c r="I19" s="1"/>
      <c r="J19" s="4">
        <f t="shared" si="26"/>
        <v>0.2195676449255306</v>
      </c>
      <c r="K19" s="1">
        <f t="shared" si="23"/>
        <v>0.21233635841549381</v>
      </c>
      <c r="L19" s="1">
        <f t="shared" si="27"/>
        <v>0.66231904385009621</v>
      </c>
      <c r="M19" s="1">
        <f t="shared" si="28"/>
        <v>2.0553667538660614E-2</v>
      </c>
      <c r="N19" s="1">
        <f t="shared" si="2"/>
        <v>1.3441765354118753E-2</v>
      </c>
      <c r="O19" s="1">
        <f t="shared" si="3"/>
        <v>0.80869264123941842</v>
      </c>
      <c r="P19" s="1">
        <f t="shared" si="4"/>
        <v>0.27563459455307238</v>
      </c>
      <c r="Q19" s="1">
        <f t="shared" si="5"/>
        <v>1.3219521024439216</v>
      </c>
      <c r="R19" s="1">
        <f t="shared" si="6"/>
        <v>0.95972055523893951</v>
      </c>
      <c r="S19" s="1">
        <f t="shared" si="7"/>
        <v>0.57733836280677586</v>
      </c>
      <c r="T19" s="1">
        <f t="shared" si="8"/>
        <v>1.0042747696047161</v>
      </c>
      <c r="U19" s="1">
        <f t="shared" si="9"/>
        <v>0.24656865065353162</v>
      </c>
      <c r="V19" s="1">
        <f t="shared" si="10"/>
        <v>1.0299495616218803</v>
      </c>
      <c r="W19" s="1">
        <f t="shared" si="11"/>
        <v>-0.19896323468510252</v>
      </c>
      <c r="X19" s="1">
        <f t="shared" si="12"/>
        <v>-2.1567558538649925</v>
      </c>
      <c r="Y19" s="1">
        <f t="shared" si="13"/>
        <v>7.4245386854854808E-2</v>
      </c>
      <c r="Z19" s="1">
        <f t="shared" si="14"/>
        <v>0.30485542571238039</v>
      </c>
      <c r="AA19" s="1">
        <f t="shared" si="15"/>
        <v>-0.92135694772801124</v>
      </c>
      <c r="AB19" s="1">
        <f t="shared" si="16"/>
        <v>-1.1374271348005738</v>
      </c>
      <c r="AC19" s="1">
        <f t="shared" si="17"/>
        <v>3.3452119810917703E-2</v>
      </c>
      <c r="AD19" s="1">
        <f t="shared" si="18"/>
        <v>0.77600546960567118</v>
      </c>
      <c r="AE19" s="1">
        <f t="shared" si="19"/>
        <v>4.0820398625648513E-2</v>
      </c>
      <c r="AF19" s="1">
        <f t="shared" si="20"/>
        <v>0.78331232818369056</v>
      </c>
      <c r="AG19" s="1">
        <f t="shared" si="21"/>
        <v>0.17586727319066087</v>
      </c>
      <c r="AI19">
        <v>600</v>
      </c>
      <c r="AJ19">
        <v>4.0359926225000002</v>
      </c>
      <c r="AK19">
        <v>1.5474963690912679E-3</v>
      </c>
      <c r="AL19">
        <f t="shared" si="24"/>
        <v>4.0359926225000002E-2</v>
      </c>
      <c r="AM19">
        <f t="shared" si="24"/>
        <v>1.5474963690912678E-5</v>
      </c>
      <c r="AO19">
        <f t="shared" si="25"/>
        <v>0.61355417229918552</v>
      </c>
    </row>
    <row r="20" spans="1:41" x14ac:dyDescent="0.45">
      <c r="A20">
        <v>590</v>
      </c>
      <c r="B20">
        <v>0.29741890397575599</v>
      </c>
      <c r="C20">
        <v>0.51537943634111194</v>
      </c>
      <c r="D20" s="18">
        <f t="shared" si="22"/>
        <v>1.3349917491696419</v>
      </c>
      <c r="E20" s="4">
        <f t="shared" si="0"/>
        <v>16.55136200625082</v>
      </c>
      <c r="F20" s="4">
        <f t="shared" si="1"/>
        <v>28.680865632382879</v>
      </c>
      <c r="G20" s="1">
        <v>0.83503715227780806</v>
      </c>
      <c r="H20" s="1">
        <v>0.01</v>
      </c>
      <c r="I20" s="1"/>
      <c r="J20" s="4">
        <f t="shared" si="26"/>
        <v>0.22230688630649167</v>
      </c>
      <c r="K20" s="1">
        <f t="shared" si="23"/>
        <v>0.21282639276106247</v>
      </c>
      <c r="L20" s="1">
        <f t="shared" si="27"/>
        <v>0.66249277883424973</v>
      </c>
      <c r="M20" s="1">
        <f t="shared" si="28"/>
        <v>2.0582471391278931E-2</v>
      </c>
      <c r="N20" s="1">
        <f t="shared" si="2"/>
        <v>1.34474167541603E-2</v>
      </c>
      <c r="O20" s="1">
        <f t="shared" si="3"/>
        <v>0.80829645115150595</v>
      </c>
      <c r="P20" s="1">
        <f t="shared" si="4"/>
        <v>0.28004818085728533</v>
      </c>
      <c r="Q20" s="1">
        <f t="shared" si="5"/>
        <v>1.3198986453432815</v>
      </c>
      <c r="R20" s="1">
        <f t="shared" si="6"/>
        <v>0.95966524613494386</v>
      </c>
      <c r="S20" s="1">
        <f t="shared" si="7"/>
        <v>0.57724476061054952</v>
      </c>
      <c r="T20" s="1">
        <f t="shared" si="8"/>
        <v>1.0048927288951854</v>
      </c>
      <c r="U20" s="1">
        <f t="shared" si="9"/>
        <v>0.24695314444057925</v>
      </c>
      <c r="V20" s="1">
        <f t="shared" si="10"/>
        <v>1.0300416766078397</v>
      </c>
      <c r="W20" s="1">
        <f t="shared" si="11"/>
        <v>-0.19883424015444257</v>
      </c>
      <c r="X20" s="1">
        <f t="shared" si="12"/>
        <v>-2.1565670061971098</v>
      </c>
      <c r="Y20" s="1">
        <f t="shared" si="13"/>
        <v>7.5398961533297421E-2</v>
      </c>
      <c r="Z20" s="1">
        <f t="shared" si="14"/>
        <v>0.31109536922638781</v>
      </c>
      <c r="AA20" s="1">
        <f t="shared" si="15"/>
        <v>-0.92032097384343536</v>
      </c>
      <c r="AB20" s="1">
        <f t="shared" si="16"/>
        <v>-1.1366675467740588</v>
      </c>
      <c r="AC20" s="1">
        <f t="shared" si="17"/>
        <v>3.3485594182789576E-2</v>
      </c>
      <c r="AD20" s="1">
        <f t="shared" si="18"/>
        <v>0.77558006506517496</v>
      </c>
      <c r="AE20" s="1">
        <f t="shared" si="19"/>
        <v>4.0972826330207907E-2</v>
      </c>
      <c r="AF20" s="1">
        <f t="shared" si="20"/>
        <v>0.78300461904097229</v>
      </c>
      <c r="AG20" s="1">
        <f t="shared" si="21"/>
        <v>0.17602255462881977</v>
      </c>
      <c r="AI20">
        <v>590</v>
      </c>
      <c r="AJ20">
        <v>4.0683796404999999</v>
      </c>
      <c r="AK20">
        <v>9.7360560941806311E-4</v>
      </c>
      <c r="AL20">
        <f t="shared" si="24"/>
        <v>4.0683796405E-2</v>
      </c>
      <c r="AM20">
        <f t="shared" si="24"/>
        <v>9.7360560941806306E-6</v>
      </c>
      <c r="AO20">
        <f t="shared" si="25"/>
        <v>0.61308107031880055</v>
      </c>
    </row>
    <row r="21" spans="1:41" x14ac:dyDescent="0.45">
      <c r="A21">
        <v>580</v>
      </c>
      <c r="B21">
        <v>0.2959700231704907</v>
      </c>
      <c r="C21">
        <v>0.51494383440600766</v>
      </c>
      <c r="D21" s="18">
        <f t="shared" si="22"/>
        <v>1.3352807270519074</v>
      </c>
      <c r="E21" s="4">
        <f t="shared" si="0"/>
        <v>16.470731789437806</v>
      </c>
      <c r="F21" s="4">
        <f t="shared" si="1"/>
        <v>28.656624384694325</v>
      </c>
      <c r="G21" s="1">
        <v>0.83032103872228591</v>
      </c>
      <c r="H21" s="1">
        <v>0.01</v>
      </c>
      <c r="I21" s="1"/>
      <c r="J21" s="4">
        <f t="shared" si="26"/>
        <v>0.22792810366881203</v>
      </c>
      <c r="K21" s="1">
        <f t="shared" si="23"/>
        <v>0.21333158048758352</v>
      </c>
      <c r="L21" s="1">
        <f t="shared" si="27"/>
        <v>0.66267602996110608</v>
      </c>
      <c r="M21" s="1">
        <f t="shared" si="28"/>
        <v>2.0612894900522122E-2</v>
      </c>
      <c r="N21" s="1">
        <f t="shared" si="2"/>
        <v>1.3453693594379864E-2</v>
      </c>
      <c r="O21" s="1">
        <f t="shared" si="3"/>
        <v>0.80788821283217027</v>
      </c>
      <c r="P21" s="1">
        <f t="shared" si="4"/>
        <v>0.28921110826834462</v>
      </c>
      <c r="Q21" s="1">
        <f t="shared" si="5"/>
        <v>1.3158806780035432</v>
      </c>
      <c r="R21" s="1">
        <f t="shared" si="6"/>
        <v>0.95960683035945527</v>
      </c>
      <c r="S21" s="1">
        <f t="shared" si="7"/>
        <v>0.5771460062378494</v>
      </c>
      <c r="T21" s="1">
        <f t="shared" si="8"/>
        <v>1.0062535729724273</v>
      </c>
      <c r="U21" s="1">
        <f t="shared" si="9"/>
        <v>0.2471664351660473</v>
      </c>
      <c r="V21" s="1">
        <f t="shared" si="10"/>
        <v>1.0300928340070579</v>
      </c>
      <c r="W21" s="1">
        <f t="shared" si="11"/>
        <v>-0.19869820731389465</v>
      </c>
      <c r="X21" s="1">
        <f t="shared" si="12"/>
        <v>-2.1563678099356069</v>
      </c>
      <c r="Y21" s="1">
        <f t="shared" si="13"/>
        <v>7.7827511337341879E-2</v>
      </c>
      <c r="Z21" s="1">
        <f t="shared" si="14"/>
        <v>0.32421013856618708</v>
      </c>
      <c r="AA21" s="1">
        <f t="shared" si="15"/>
        <v>-0.91874979658253075</v>
      </c>
      <c r="AB21" s="1">
        <f t="shared" si="16"/>
        <v>-1.1352251565588483</v>
      </c>
      <c r="AC21" s="1">
        <f t="shared" si="17"/>
        <v>3.3521245448175863E-2</v>
      </c>
      <c r="AD21" s="1">
        <f t="shared" si="18"/>
        <v>0.77514060963240183</v>
      </c>
      <c r="AE21" s="1">
        <f t="shared" si="19"/>
        <v>4.1244464012425909E-2</v>
      </c>
      <c r="AF21" s="1">
        <f t="shared" si="20"/>
        <v>0.78279890104138938</v>
      </c>
      <c r="AG21" s="1">
        <f t="shared" si="21"/>
        <v>0.17595663494618474</v>
      </c>
      <c r="AI21">
        <v>580</v>
      </c>
      <c r="AJ21">
        <v>4.1333444119999996</v>
      </c>
      <c r="AK21">
        <v>9.4818761825215809E-4</v>
      </c>
      <c r="AL21">
        <f t="shared" si="24"/>
        <v>4.1333444119999993E-2</v>
      </c>
      <c r="AM21">
        <f t="shared" si="24"/>
        <v>9.4818761825215809E-6</v>
      </c>
      <c r="AO21">
        <f t="shared" si="25"/>
        <v>0.61275928267446145</v>
      </c>
    </row>
    <row r="22" spans="1:41" x14ac:dyDescent="0.45">
      <c r="A22">
        <v>570</v>
      </c>
      <c r="B22">
        <v>0.28038195940000366</v>
      </c>
      <c r="C22">
        <v>0.7338012276383622</v>
      </c>
      <c r="D22" s="18">
        <f t="shared" si="22"/>
        <v>1.3355861265179871</v>
      </c>
      <c r="E22" s="4">
        <f t="shared" si="0"/>
        <v>15.603256040610203</v>
      </c>
      <c r="F22" s="4">
        <f t="shared" si="1"/>
        <v>40.836038318074856</v>
      </c>
      <c r="G22" s="1">
        <v>0.88011593452261161</v>
      </c>
      <c r="H22" s="1">
        <v>0.01</v>
      </c>
      <c r="I22" s="1"/>
      <c r="J22" s="4">
        <f t="shared" si="26"/>
        <v>0.23882272261722154</v>
      </c>
      <c r="K22" s="1">
        <f t="shared" si="23"/>
        <v>0.20498846332171433</v>
      </c>
      <c r="L22" s="1">
        <f t="shared" si="27"/>
        <v>0.66286951032674402</v>
      </c>
      <c r="M22" s="1">
        <f t="shared" si="28"/>
        <v>2.0645063497430071E-2</v>
      </c>
      <c r="N22" s="1">
        <f t="shared" si="2"/>
        <v>1.3701417688198365E-2</v>
      </c>
      <c r="O22" s="1">
        <f t="shared" si="3"/>
        <v>0.8146567147896332</v>
      </c>
      <c r="P22" s="1">
        <f t="shared" si="4"/>
        <v>0.30736386689345069</v>
      </c>
      <c r="Q22" s="1">
        <f t="shared" si="5"/>
        <v>1.3082068593655878</v>
      </c>
      <c r="R22" s="1">
        <f t="shared" si="6"/>
        <v>0.95954506765224357</v>
      </c>
      <c r="S22" s="1">
        <f t="shared" si="7"/>
        <v>0.57704171114647385</v>
      </c>
      <c r="T22" s="1">
        <f t="shared" si="8"/>
        <v>1.0090181811705365</v>
      </c>
      <c r="U22" s="1">
        <f t="shared" si="9"/>
        <v>0.23661338778937499</v>
      </c>
      <c r="V22" s="1">
        <f t="shared" si="10"/>
        <v>1.0276117434523435</v>
      </c>
      <c r="W22" s="1">
        <f t="shared" si="11"/>
        <v>-0.19855461132494706</v>
      </c>
      <c r="X22" s="1">
        <f t="shared" si="12"/>
        <v>-2.1561945836206102</v>
      </c>
      <c r="Y22" s="1">
        <f t="shared" si="13"/>
        <v>8.26693256010438E-2</v>
      </c>
      <c r="Z22" s="1">
        <f t="shared" si="14"/>
        <v>0.3508960800970668</v>
      </c>
      <c r="AA22" s="1">
        <f t="shared" si="15"/>
        <v>-0.92543384363361936</v>
      </c>
      <c r="AB22" s="1">
        <f t="shared" si="16"/>
        <v>-1.1336583080732956</v>
      </c>
      <c r="AC22" s="1">
        <f t="shared" si="17"/>
        <v>3.3790306059551162E-2</v>
      </c>
      <c r="AD22" s="1">
        <f t="shared" si="18"/>
        <v>0.7815877425585267</v>
      </c>
      <c r="AE22" s="1">
        <f t="shared" si="19"/>
        <v>4.1699843292254971E-2</v>
      </c>
      <c r="AF22" s="1">
        <f t="shared" si="20"/>
        <v>0.78943592047754707</v>
      </c>
      <c r="AG22" s="1">
        <f t="shared" si="21"/>
        <v>0.16886423623019797</v>
      </c>
      <c r="AI22">
        <v>570</v>
      </c>
      <c r="AJ22">
        <v>4.2593252654999993</v>
      </c>
      <c r="AK22">
        <v>1.3203258505529317E-3</v>
      </c>
      <c r="AL22">
        <f t="shared" si="24"/>
        <v>4.2593252654999997E-2</v>
      </c>
      <c r="AM22">
        <f t="shared" si="24"/>
        <v>1.3203258505529317E-5</v>
      </c>
      <c r="AO22">
        <f t="shared" si="25"/>
        <v>0.62318902464178427</v>
      </c>
    </row>
    <row r="23" spans="1:41" x14ac:dyDescent="0.45">
      <c r="A23">
        <v>560</v>
      </c>
      <c r="B23">
        <v>0.29982788982306763</v>
      </c>
      <c r="C23">
        <v>0.52945107032371197</v>
      </c>
      <c r="D23" s="18">
        <f t="shared" si="22"/>
        <v>1.3359092307892544</v>
      </c>
      <c r="E23" s="4">
        <f t="shared" si="0"/>
        <v>16.685422068653715</v>
      </c>
      <c r="F23" s="4">
        <f t="shared" si="1"/>
        <v>29.463952063514569</v>
      </c>
      <c r="G23" s="1">
        <v>0.80827059284887692</v>
      </c>
      <c r="H23" s="1">
        <v>0.01</v>
      </c>
      <c r="I23" s="1"/>
      <c r="J23" s="4">
        <f t="shared" si="26"/>
        <v>0.25293151610614695</v>
      </c>
      <c r="K23" s="1">
        <f t="shared" si="23"/>
        <v>0.22334528130120471</v>
      </c>
      <c r="L23" s="1">
        <f t="shared" si="27"/>
        <v>0.66307400142185724</v>
      </c>
      <c r="M23" s="1">
        <f t="shared" si="28"/>
        <v>2.067911512863823E-2</v>
      </c>
      <c r="N23" s="1">
        <f t="shared" si="2"/>
        <v>1.3229295114388888E-2</v>
      </c>
      <c r="O23" s="1">
        <f t="shared" si="3"/>
        <v>0.79983863228730456</v>
      </c>
      <c r="P23" s="1">
        <f t="shared" si="4"/>
        <v>0.33165486655246512</v>
      </c>
      <c r="Q23" s="1">
        <f t="shared" si="5"/>
        <v>1.2981467433839291</v>
      </c>
      <c r="R23" s="1">
        <f t="shared" si="6"/>
        <v>0.95947969381928222</v>
      </c>
      <c r="S23" s="1">
        <f t="shared" si="7"/>
        <v>0.57693144923134387</v>
      </c>
      <c r="T23" s="1">
        <f t="shared" si="8"/>
        <v>1.0127268283046043</v>
      </c>
      <c r="U23" s="1">
        <f t="shared" si="9"/>
        <v>0.25722653430346165</v>
      </c>
      <c r="V23" s="1">
        <f t="shared" si="10"/>
        <v>1.0325528993469391</v>
      </c>
      <c r="W23" s="1">
        <f t="shared" si="11"/>
        <v>-0.1984028773113001</v>
      </c>
      <c r="X23" s="1">
        <f t="shared" si="12"/>
        <v>-2.1558983961536056</v>
      </c>
      <c r="Y23" s="1">
        <f t="shared" si="13"/>
        <v>8.9153472829357913E-2</v>
      </c>
      <c r="Z23" s="1">
        <f t="shared" si="14"/>
        <v>0.38817895208657499</v>
      </c>
      <c r="AA23" s="1">
        <f t="shared" si="15"/>
        <v>-0.90379196514285698</v>
      </c>
      <c r="AB23" s="1">
        <f t="shared" si="16"/>
        <v>-1.1278316604528265</v>
      </c>
      <c r="AC23" s="1">
        <f t="shared" si="17"/>
        <v>3.3370399153536894E-2</v>
      </c>
      <c r="AD23" s="1">
        <f t="shared" si="18"/>
        <v>0.76731066687021876</v>
      </c>
      <c r="AE23" s="1">
        <f t="shared" si="19"/>
        <v>4.2434247234736003E-2</v>
      </c>
      <c r="AF23" s="1">
        <f t="shared" si="20"/>
        <v>0.77629117841344142</v>
      </c>
      <c r="AG23" s="1">
        <f t="shared" si="21"/>
        <v>0.18127457435182259</v>
      </c>
      <c r="AI23">
        <v>560</v>
      </c>
      <c r="AJ23">
        <v>4.426309109</v>
      </c>
      <c r="AK23">
        <v>5.4521305061874901E-4</v>
      </c>
      <c r="AL23">
        <f t="shared" si="24"/>
        <v>4.4263091089999998E-2</v>
      </c>
      <c r="AM23">
        <f t="shared" si="24"/>
        <v>5.4521305061874901E-6</v>
      </c>
      <c r="AO23">
        <f t="shared" si="25"/>
        <v>0.60262287350047128</v>
      </c>
    </row>
    <row r="24" spans="1:41" x14ac:dyDescent="0.45">
      <c r="A24">
        <v>550</v>
      </c>
      <c r="B24">
        <v>0.27049414645687714</v>
      </c>
      <c r="C24">
        <v>0.71627783093522346</v>
      </c>
      <c r="D24" s="18">
        <f t="shared" si="22"/>
        <v>1.3362514520866062</v>
      </c>
      <c r="E24" s="4">
        <f t="shared" si="0"/>
        <v>15.052999250325213</v>
      </c>
      <c r="F24" s="4">
        <f t="shared" si="1"/>
        <v>39.860861291545184</v>
      </c>
      <c r="G24" s="1">
        <v>0.86733946100036685</v>
      </c>
      <c r="H24" s="1">
        <v>0.01</v>
      </c>
      <c r="I24" s="1"/>
      <c r="J24" s="4">
        <f t="shared" si="26"/>
        <v>0.25996622920001283</v>
      </c>
      <c r="K24" s="1">
        <f t="shared" si="23"/>
        <v>0.20340962594251211</v>
      </c>
      <c r="L24" s="1">
        <f t="shared" si="27"/>
        <v>0.66329036117473783</v>
      </c>
      <c r="M24" s="1">
        <f t="shared" si="28"/>
        <v>2.0715201797846184E-2</v>
      </c>
      <c r="N24" s="1">
        <f t="shared" si="2"/>
        <v>1.3791446280309013E-2</v>
      </c>
      <c r="O24" s="1">
        <f t="shared" si="3"/>
        <v>0.81594394115531999</v>
      </c>
      <c r="P24" s="1">
        <f t="shared" si="4"/>
        <v>0.34411095686933357</v>
      </c>
      <c r="Q24" s="1">
        <f t="shared" si="5"/>
        <v>1.2929218457189495</v>
      </c>
      <c r="R24" s="1">
        <f t="shared" si="6"/>
        <v>0.95941041779066427</v>
      </c>
      <c r="S24" s="1">
        <f t="shared" si="7"/>
        <v>0.57681475236413815</v>
      </c>
      <c r="T24" s="1">
        <f t="shared" si="8"/>
        <v>1.0145657987995076</v>
      </c>
      <c r="U24" s="1">
        <f t="shared" si="9"/>
        <v>0.2333580958741085</v>
      </c>
      <c r="V24" s="1">
        <f t="shared" si="10"/>
        <v>1.0268670804490665</v>
      </c>
      <c r="W24" s="1">
        <f t="shared" si="11"/>
        <v>-0.19824237451651808</v>
      </c>
      <c r="X24" s="1">
        <f t="shared" si="12"/>
        <v>-2.1557482777898072</v>
      </c>
      <c r="Y24" s="1">
        <f t="shared" si="13"/>
        <v>9.2447794594706881E-2</v>
      </c>
      <c r="Z24" s="1">
        <f t="shared" si="14"/>
        <v>0.40805346192826591</v>
      </c>
      <c r="AA24" s="1">
        <f t="shared" si="15"/>
        <v>-0.92293684405273513</v>
      </c>
      <c r="AB24" s="1">
        <f t="shared" si="16"/>
        <v>-1.1284985923341748</v>
      </c>
      <c r="AC24" s="1">
        <f t="shared" si="17"/>
        <v>3.3944960716432604E-2</v>
      </c>
      <c r="AD24" s="1">
        <f t="shared" si="18"/>
        <v>0.78271280713891012</v>
      </c>
      <c r="AE24" s="1">
        <f t="shared" si="19"/>
        <v>4.2647584757753598E-2</v>
      </c>
      <c r="AF24" s="1">
        <f t="shared" si="20"/>
        <v>0.79134905960174151</v>
      </c>
      <c r="AG24" s="1">
        <f t="shared" si="21"/>
        <v>0.16600335564050483</v>
      </c>
      <c r="AI24">
        <v>550</v>
      </c>
      <c r="AJ24">
        <v>4.5124368664999999</v>
      </c>
      <c r="AK24">
        <v>1.5085328151454376E-3</v>
      </c>
      <c r="AL24">
        <f t="shared" si="24"/>
        <v>4.5124368664999998E-2</v>
      </c>
      <c r="AM24">
        <f t="shared" si="24"/>
        <v>1.5085328151454376E-5</v>
      </c>
      <c r="AO24">
        <f t="shared" si="25"/>
        <v>0.62621559329815812</v>
      </c>
    </row>
    <row r="25" spans="1:41" x14ac:dyDescent="0.45">
      <c r="A25">
        <v>540</v>
      </c>
      <c r="B25">
        <v>0.27781894818276642</v>
      </c>
      <c r="C25">
        <v>0.71121906106453103</v>
      </c>
      <c r="D25" s="18">
        <f t="shared" si="22"/>
        <v>1.3366143476133756</v>
      </c>
      <c r="E25" s="4">
        <f t="shared" si="0"/>
        <v>15.460624466370952</v>
      </c>
      <c r="F25" s="4">
        <f t="shared" si="1"/>
        <v>39.579340748241151</v>
      </c>
      <c r="G25" s="1">
        <v>0.86168825166676211</v>
      </c>
      <c r="H25" s="1">
        <v>0.01</v>
      </c>
      <c r="I25" s="1"/>
      <c r="J25" s="4">
        <f t="shared" si="26"/>
        <v>0.26149084088475871</v>
      </c>
      <c r="K25" s="1">
        <f t="shared" si="23"/>
        <v>0.2093491228313715</v>
      </c>
      <c r="L25" s="1">
        <f t="shared" si="27"/>
        <v>0.6635195331193201</v>
      </c>
      <c r="M25" s="1">
        <f t="shared" si="28"/>
        <v>2.0753491334700516E-2</v>
      </c>
      <c r="N25" s="1">
        <f t="shared" si="2"/>
        <v>1.3653777782388106E-2</v>
      </c>
      <c r="O25" s="1">
        <f t="shared" si="3"/>
        <v>0.81111200848479281</v>
      </c>
      <c r="P25" s="1">
        <f t="shared" si="4"/>
        <v>0.34682924320401387</v>
      </c>
      <c r="Q25" s="1">
        <f t="shared" si="5"/>
        <v>1.2915744915000056</v>
      </c>
      <c r="R25" s="1">
        <f t="shared" si="6"/>
        <v>0.95933691824543454</v>
      </c>
      <c r="S25" s="1">
        <f t="shared" si="7"/>
        <v>0.57669110530163137</v>
      </c>
      <c r="T25" s="1">
        <f t="shared" si="8"/>
        <v>1.0148772543982363</v>
      </c>
      <c r="U25" s="1">
        <f t="shared" si="9"/>
        <v>0.24017093230662087</v>
      </c>
      <c r="V25" s="1">
        <f t="shared" si="10"/>
        <v>1.0284367149830036</v>
      </c>
      <c r="W25" s="1">
        <f t="shared" si="11"/>
        <v>-0.19807240965131578</v>
      </c>
      <c r="X25" s="1">
        <f t="shared" si="12"/>
        <v>-2.1554764572226111</v>
      </c>
      <c r="Y25" s="1">
        <f t="shared" si="13"/>
        <v>9.3120357166663781E-2</v>
      </c>
      <c r="Z25" s="1">
        <f t="shared" si="14"/>
        <v>0.41249108362358361</v>
      </c>
      <c r="AA25" s="1">
        <f t="shared" si="15"/>
        <v>-0.91644646655117412</v>
      </c>
      <c r="AB25" s="1">
        <f t="shared" si="16"/>
        <v>-1.1272999358566067</v>
      </c>
      <c r="AC25" s="1">
        <f t="shared" si="17"/>
        <v>3.3850133893712303E-2</v>
      </c>
      <c r="AD25" s="1">
        <f t="shared" si="18"/>
        <v>0.77801500945399771</v>
      </c>
      <c r="AE25" s="1">
        <f t="shared" si="19"/>
        <v>4.2812197462951673E-2</v>
      </c>
      <c r="AF25" s="1">
        <f t="shared" si="20"/>
        <v>0.78690471161083386</v>
      </c>
      <c r="AG25" s="1">
        <f t="shared" si="21"/>
        <v>0.17028309092621452</v>
      </c>
      <c r="AI25">
        <v>540</v>
      </c>
      <c r="AJ25">
        <v>4.532912016</v>
      </c>
      <c r="AK25">
        <v>1.1523366698166248E-3</v>
      </c>
      <c r="AL25">
        <f t="shared" si="24"/>
        <v>4.532912016E-2</v>
      </c>
      <c r="AM25">
        <f t="shared" si="24"/>
        <v>1.1523366698166249E-5</v>
      </c>
      <c r="AO25">
        <f t="shared" si="25"/>
        <v>0.61920722460488364</v>
      </c>
    </row>
    <row r="26" spans="1:41" x14ac:dyDescent="0.45">
      <c r="A26">
        <v>530</v>
      </c>
      <c r="B26">
        <v>0.26799112330620073</v>
      </c>
      <c r="C26">
        <v>0.74580843546317976</v>
      </c>
      <c r="D26" s="18">
        <f t="shared" si="22"/>
        <v>1.3369996379067386</v>
      </c>
      <c r="E26" s="4">
        <f t="shared" si="0"/>
        <v>14.913706011990071</v>
      </c>
      <c r="F26" s="4">
        <f t="shared" si="1"/>
        <v>41.504239433525953</v>
      </c>
      <c r="G26" s="1">
        <v>0.87279538916110522</v>
      </c>
      <c r="H26" s="1">
        <v>0.01</v>
      </c>
      <c r="I26" s="1"/>
      <c r="J26" s="4">
        <f t="shared" si="26"/>
        <v>0.26145044106277204</v>
      </c>
      <c r="K26" s="1">
        <f t="shared" si="23"/>
        <v>0.2019323663729605</v>
      </c>
      <c r="L26" s="1">
        <f t="shared" si="27"/>
        <v>0.66376255687127572</v>
      </c>
      <c r="M26" s="1">
        <f t="shared" si="28"/>
        <v>2.0794169430399873E-2</v>
      </c>
      <c r="N26" s="1">
        <f t="shared" si="2"/>
        <v>1.388498303338177E-2</v>
      </c>
      <c r="O26" s="1">
        <f t="shared" si="3"/>
        <v>0.8171501929047128</v>
      </c>
      <c r="P26" s="1">
        <f t="shared" si="4"/>
        <v>0.3467441454116742</v>
      </c>
      <c r="Q26" s="1">
        <f t="shared" si="5"/>
        <v>1.2913252274182798</v>
      </c>
      <c r="R26" s="1">
        <f t="shared" si="6"/>
        <v>0.95925883972867321</v>
      </c>
      <c r="S26" s="1">
        <f t="shared" si="7"/>
        <v>0.57655993985858789</v>
      </c>
      <c r="T26" s="1">
        <f t="shared" si="8"/>
        <v>1.0147443494629451</v>
      </c>
      <c r="U26" s="1">
        <f t="shared" si="9"/>
        <v>0.23148798264863416</v>
      </c>
      <c r="V26" s="1">
        <f t="shared" si="10"/>
        <v>1.0264437082035889</v>
      </c>
      <c r="W26" s="1">
        <f t="shared" si="11"/>
        <v>-0.19789221929997691</v>
      </c>
      <c r="X26" s="1">
        <f t="shared" si="12"/>
        <v>-2.1552459466491221</v>
      </c>
      <c r="Y26" s="1">
        <f t="shared" si="13"/>
        <v>9.3036287486723948E-2</v>
      </c>
      <c r="Z26" s="1">
        <f t="shared" si="14"/>
        <v>0.41239169762820144</v>
      </c>
      <c r="AA26" s="1">
        <f t="shared" si="15"/>
        <v>-0.92409214350946489</v>
      </c>
      <c r="AB26" s="1">
        <f t="shared" si="16"/>
        <v>-1.1281654669910153</v>
      </c>
      <c r="AC26" s="1">
        <f t="shared" si="17"/>
        <v>3.4111547998648267E-2</v>
      </c>
      <c r="AD26" s="1">
        <f t="shared" si="18"/>
        <v>0.78374589582619159</v>
      </c>
      <c r="AE26" s="1">
        <f t="shared" si="19"/>
        <v>4.2813215714293307E-2</v>
      </c>
      <c r="AF26" s="1">
        <f t="shared" si="20"/>
        <v>0.79238219595875004</v>
      </c>
      <c r="AG26" s="1">
        <f t="shared" si="21"/>
        <v>0.16480458832695666</v>
      </c>
      <c r="AI26">
        <v>530</v>
      </c>
      <c r="AJ26">
        <v>4.5348668100000005</v>
      </c>
      <c r="AK26">
        <v>1.5848008047731994E-3</v>
      </c>
      <c r="AL26">
        <f t="shared" si="24"/>
        <v>4.5348668100000003E-2</v>
      </c>
      <c r="AM26">
        <f t="shared" si="24"/>
        <v>1.5848008047731994E-5</v>
      </c>
      <c r="AO26">
        <f t="shared" si="25"/>
        <v>0.62785085788353356</v>
      </c>
    </row>
    <row r="27" spans="1:41" x14ac:dyDescent="0.45">
      <c r="A27">
        <v>520</v>
      </c>
      <c r="B27">
        <v>0.29927269636385001</v>
      </c>
      <c r="C27">
        <v>0.52485234619352605</v>
      </c>
      <c r="D27" s="18">
        <f t="shared" si="22"/>
        <v>1.3374092279682084</v>
      </c>
      <c r="E27" s="4">
        <f t="shared" si="0"/>
        <v>16.654525552648252</v>
      </c>
      <c r="F27" s="4">
        <f t="shared" si="1"/>
        <v>29.208033065669724</v>
      </c>
      <c r="G27" s="1">
        <v>0.81659711039780336</v>
      </c>
      <c r="H27" s="1">
        <v>0.01</v>
      </c>
      <c r="I27" s="1"/>
      <c r="J27" s="4">
        <f t="shared" si="26"/>
        <v>0.243366919674814</v>
      </c>
      <c r="K27" s="1">
        <f t="shared" si="23"/>
        <v>0.22011363216488586</v>
      </c>
      <c r="L27" s="1">
        <f t="shared" si="27"/>
        <v>0.66402058012916121</v>
      </c>
      <c r="M27" s="1">
        <f t="shared" si="28"/>
        <v>2.0837441987156344E-2</v>
      </c>
      <c r="N27" s="1">
        <f t="shared" si="2"/>
        <v>1.3417022004907636E-2</v>
      </c>
      <c r="O27" s="1">
        <f t="shared" si="3"/>
        <v>0.80242761119507744</v>
      </c>
      <c r="P27" s="1" t="s">
        <v>22</v>
      </c>
      <c r="Q27" s="1">
        <f t="shared" si="5"/>
        <v>1.3036979821817174</v>
      </c>
      <c r="R27" s="1">
        <f t="shared" si="6"/>
        <v>0.95917578817133842</v>
      </c>
      <c r="S27" s="1">
        <f t="shared" si="7"/>
        <v>0.5764206282213693</v>
      </c>
      <c r="T27" s="1">
        <f t="shared" si="8"/>
        <v>1.0096736291056476</v>
      </c>
      <c r="U27" s="1">
        <f t="shared" si="9"/>
        <v>0.25397900949356805</v>
      </c>
      <c r="V27" s="1">
        <f t="shared" si="10"/>
        <v>1.0317486793126192</v>
      </c>
      <c r="W27" s="1">
        <f t="shared" si="11"/>
        <v>-0.19770096123142095</v>
      </c>
      <c r="X27" s="1">
        <f t="shared" si="12"/>
        <v>-2.1548919309436885</v>
      </c>
      <c r="Y27" s="1" t="e">
        <f t="shared" si="13"/>
        <v>#VALUE!</v>
      </c>
      <c r="Z27" s="1" t="e">
        <f t="shared" si="14"/>
        <v>#VALUE!</v>
      </c>
      <c r="AA27" s="1">
        <f t="shared" si="15"/>
        <v>-0.90867810760392587</v>
      </c>
      <c r="AB27" s="1">
        <f t="shared" si="16"/>
        <v>-1.1302537228502765</v>
      </c>
      <c r="AC27" s="1">
        <f t="shared" si="17"/>
        <v>3.3704734205576292E-2</v>
      </c>
      <c r="AD27" s="1">
        <f t="shared" si="18"/>
        <v>0.76955009491667037</v>
      </c>
      <c r="AE27" s="1" t="e">
        <f t="shared" si="19"/>
        <v>#VALUE!</v>
      </c>
      <c r="AF27" s="1" t="e">
        <f t="shared" si="20"/>
        <v>#VALUE!</v>
      </c>
      <c r="AG27" s="1" t="e">
        <f t="shared" si="21"/>
        <v>#VALUE!</v>
      </c>
      <c r="AI27">
        <v>520</v>
      </c>
      <c r="AJ27">
        <v>4.3238615989999998</v>
      </c>
      <c r="AK27">
        <v>6.9252391640536935E-4</v>
      </c>
      <c r="AL27">
        <f t="shared" si="24"/>
        <v>4.323861599E-2</v>
      </c>
      <c r="AM27">
        <f t="shared" si="24"/>
        <v>6.9252391640536938E-6</v>
      </c>
      <c r="AO27" t="e">
        <f t="shared" si="25"/>
        <v>#VALUE!</v>
      </c>
    </row>
    <row r="28" spans="1:41" x14ac:dyDescent="0.45">
      <c r="A28">
        <v>510</v>
      </c>
      <c r="B28">
        <v>0.28675156066934093</v>
      </c>
      <c r="C28">
        <v>0.76188172848410918</v>
      </c>
      <c r="D28" s="18">
        <f t="shared" si="22"/>
        <v>1.3378452316656964</v>
      </c>
      <c r="E28" s="4">
        <f t="shared" si="0"/>
        <v>15.957724351248823</v>
      </c>
      <c r="F28" s="4">
        <f t="shared" si="1"/>
        <v>42.398718190140677</v>
      </c>
      <c r="G28" s="1">
        <v>0.89198840122842549</v>
      </c>
      <c r="H28" s="1">
        <v>0.01</v>
      </c>
      <c r="I28" s="1"/>
      <c r="J28" s="4">
        <f t="shared" si="26"/>
        <v>0.22298736020271073</v>
      </c>
      <c r="K28" s="1">
        <f t="shared" si="23"/>
        <v>0.20537277688831357</v>
      </c>
      <c r="L28" s="1">
        <f t="shared" si="27"/>
        <v>0.66429487245874363</v>
      </c>
      <c r="M28" s="1">
        <f t="shared" si="28"/>
        <v>2.0883537838246743E-2</v>
      </c>
      <c r="N28" s="1">
        <f t="shared" si="2"/>
        <v>1.3849036058994239E-2</v>
      </c>
      <c r="O28" s="1">
        <f t="shared" si="3"/>
        <v>0.81434369131545503</v>
      </c>
      <c r="P28" s="1">
        <f t="shared" si="4"/>
        <v>0.28106847585433925</v>
      </c>
      <c r="Q28" s="1">
        <f t="shared" si="5"/>
        <v>1.3172065274654012</v>
      </c>
      <c r="R28" s="1">
        <f t="shared" si="6"/>
        <v>0.95908732570520572</v>
      </c>
      <c r="S28" s="1">
        <f t="shared" si="7"/>
        <v>0.57627247525451997</v>
      </c>
      <c r="T28" s="1">
        <f t="shared" si="8"/>
        <v>1.0042247835460121</v>
      </c>
      <c r="U28" s="1">
        <f t="shared" si="9"/>
        <v>0.23789414255959437</v>
      </c>
      <c r="V28" s="1">
        <f t="shared" si="10"/>
        <v>1.0279074000434887</v>
      </c>
      <c r="W28" s="1">
        <f t="shared" si="11"/>
        <v>-0.19749770443152243</v>
      </c>
      <c r="X28" s="1">
        <f t="shared" si="12"/>
        <v>-2.1546575510292572</v>
      </c>
      <c r="Y28" s="1">
        <f t="shared" si="13"/>
        <v>7.5305820482065439E-2</v>
      </c>
      <c r="Z28" s="1">
        <f t="shared" si="14"/>
        <v>0.31270894419388534</v>
      </c>
      <c r="AA28" s="1">
        <f t="shared" si="15"/>
        <v>-0.92766264059022718</v>
      </c>
      <c r="AB28" s="1">
        <f t="shared" si="16"/>
        <v>-1.1369083948409602</v>
      </c>
      <c r="AC28" s="1">
        <f t="shared" si="17"/>
        <v>3.4164020971281253E-2</v>
      </c>
      <c r="AD28" s="1">
        <f t="shared" si="18"/>
        <v>0.78091194296402</v>
      </c>
      <c r="AE28" s="1">
        <f t="shared" si="19"/>
        <v>4.1434050891483033E-2</v>
      </c>
      <c r="AF28" s="1">
        <f t="shared" si="20"/>
        <v>0.78812540498696448</v>
      </c>
      <c r="AG28" s="1">
        <f t="shared" si="21"/>
        <v>0.17044054412155252</v>
      </c>
      <c r="AI28">
        <v>510</v>
      </c>
      <c r="AJ28">
        <v>4.0955257415000004</v>
      </c>
      <c r="AK28">
        <v>1.1563607515873106E-3</v>
      </c>
      <c r="AL28">
        <f t="shared" si="24"/>
        <v>4.0955257415000001E-2</v>
      </c>
      <c r="AM28">
        <f t="shared" si="24"/>
        <v>1.1563607515873105E-5</v>
      </c>
      <c r="AO28">
        <f t="shared" si="25"/>
        <v>0.62112365621706378</v>
      </c>
    </row>
    <row r="29" spans="1:41" x14ac:dyDescent="0.45">
      <c r="A29">
        <v>500</v>
      </c>
      <c r="B29">
        <v>0.30489020910031689</v>
      </c>
      <c r="C29">
        <v>0.53028393209624025</v>
      </c>
      <c r="D29" s="18">
        <f t="shared" si="22"/>
        <v>1.3383099999999999</v>
      </c>
      <c r="E29" s="4">
        <f t="shared" si="0"/>
        <v>16.967140136432633</v>
      </c>
      <c r="F29" s="4">
        <f t="shared" si="1"/>
        <v>29.51030082115577</v>
      </c>
      <c r="G29" s="1">
        <v>0.84434177530388876</v>
      </c>
      <c r="H29" s="1">
        <v>0.01</v>
      </c>
      <c r="I29" s="1"/>
      <c r="J29" s="4">
        <f t="shared" si="26"/>
        <v>0.21305102841316348</v>
      </c>
      <c r="K29" s="1">
        <f t="shared" si="23"/>
        <v>0.21560661172501935</v>
      </c>
      <c r="L29" s="1">
        <f t="shared" si="27"/>
        <v>0.6645868411685113</v>
      </c>
      <c r="M29" s="1">
        <f t="shared" si="28"/>
        <v>2.0932711907206136E-2</v>
      </c>
      <c r="N29" s="1">
        <f t="shared" si="2"/>
        <v>1.3600409124235097E-2</v>
      </c>
      <c r="O29" s="1">
        <f t="shared" si="3"/>
        <v>0.80605233104766616</v>
      </c>
      <c r="P29" s="1">
        <f t="shared" si="4"/>
        <v>0.26513878489254755</v>
      </c>
      <c r="Q29" s="1">
        <f t="shared" si="5"/>
        <v>1.3234250211519534</v>
      </c>
      <c r="R29" s="1">
        <f t="shared" si="6"/>
        <v>0.95899296464288664</v>
      </c>
      <c r="S29" s="1">
        <f t="shared" si="7"/>
        <v>0.57611470962349443</v>
      </c>
      <c r="T29" s="1">
        <f t="shared" si="8"/>
        <v>1.0015884067137466</v>
      </c>
      <c r="U29" s="1">
        <f t="shared" si="9"/>
        <v>0.25058535653141745</v>
      </c>
      <c r="V29" s="1">
        <f t="shared" si="10"/>
        <v>1.0309185326241728</v>
      </c>
      <c r="W29" s="1">
        <f t="shared" si="11"/>
        <v>-0.19728141763829965</v>
      </c>
      <c r="X29" s="1">
        <f t="shared" si="12"/>
        <v>-2.1542998016294925</v>
      </c>
      <c r="Y29" s="1">
        <f t="shared" si="13"/>
        <v>7.0981511145547363E-2</v>
      </c>
      <c r="Z29" s="1">
        <f t="shared" si="14"/>
        <v>0.29044972326077029</v>
      </c>
      <c r="AA29" s="1">
        <f t="shared" si="15"/>
        <v>-0.9186107179258417</v>
      </c>
      <c r="AB29" s="1">
        <f t="shared" si="16"/>
        <v>-1.1377209740736716</v>
      </c>
      <c r="AC29" s="1">
        <f t="shared" si="17"/>
        <v>3.3973406145474248E-2</v>
      </c>
      <c r="AD29" s="1">
        <f t="shared" si="18"/>
        <v>0.77287983715909414</v>
      </c>
      <c r="AE29" s="1">
        <f t="shared" si="19"/>
        <v>4.1125333207071235E-2</v>
      </c>
      <c r="AF29" s="1">
        <f t="shared" si="20"/>
        <v>0.77997043354772555</v>
      </c>
      <c r="AG29" s="1">
        <f t="shared" si="21"/>
        <v>0.17890423324520321</v>
      </c>
      <c r="AI29">
        <v>500</v>
      </c>
      <c r="AJ29">
        <v>3.9898376464999998</v>
      </c>
      <c r="AK29">
        <v>7.6422460976218072E-4</v>
      </c>
      <c r="AL29">
        <f t="shared" si="24"/>
        <v>3.9898376464999996E-2</v>
      </c>
      <c r="AM29">
        <f t="shared" si="24"/>
        <v>7.6422460976218078E-6</v>
      </c>
      <c r="AO29">
        <f t="shared" si="25"/>
        <v>0.60834346123787375</v>
      </c>
    </row>
    <row r="30" spans="1:41" x14ac:dyDescent="0.45">
      <c r="A30">
        <v>490</v>
      </c>
      <c r="B30">
        <v>0.30964361110632938</v>
      </c>
      <c r="C30">
        <v>0.53620891384941372</v>
      </c>
      <c r="D30" s="18">
        <f t="shared" si="22"/>
        <v>1.3388061539522351</v>
      </c>
      <c r="E30" s="4">
        <f t="shared" si="0"/>
        <v>17.23166695806723</v>
      </c>
      <c r="F30" s="4">
        <f t="shared" si="1"/>
        <v>29.840026055719871</v>
      </c>
      <c r="G30" s="1">
        <v>0.84558788464110712</v>
      </c>
      <c r="H30" s="1">
        <v>0.01</v>
      </c>
      <c r="I30" s="1"/>
      <c r="J30" s="4">
        <f t="shared" si="26"/>
        <v>0.21098000082047058</v>
      </c>
      <c r="K30" s="1">
        <f t="shared" si="23"/>
        <v>0.21839328503695415</v>
      </c>
      <c r="L30" s="1">
        <f t="shared" si="27"/>
        <v>0.66489804964512667</v>
      </c>
      <c r="M30" s="1">
        <f t="shared" si="28"/>
        <v>2.0985248889339989E-2</v>
      </c>
      <c r="N30" s="1">
        <f t="shared" si="2"/>
        <v>1.355876480092981E-2</v>
      </c>
      <c r="O30" s="1">
        <f t="shared" si="3"/>
        <v>0.80380925334266184</v>
      </c>
      <c r="P30" s="1">
        <f t="shared" si="4"/>
        <v>0.26185815462748036</v>
      </c>
      <c r="Q30" s="1">
        <f t="shared" si="5"/>
        <v>1.3243896559800157</v>
      </c>
      <c r="R30" s="1">
        <f t="shared" si="6"/>
        <v>0.9588921604652596</v>
      </c>
      <c r="S30" s="1">
        <f t="shared" si="7"/>
        <v>0.57594647352109496</v>
      </c>
      <c r="T30" s="1">
        <f t="shared" si="8"/>
        <v>1.0009312051853623</v>
      </c>
      <c r="U30" s="1">
        <f t="shared" si="9"/>
        <v>0.25398601562212619</v>
      </c>
      <c r="V30" s="1">
        <f t="shared" si="10"/>
        <v>1.031750403989067</v>
      </c>
      <c r="W30" s="1">
        <f t="shared" si="11"/>
        <v>-0.19705095611908557</v>
      </c>
      <c r="X30" s="1">
        <f t="shared" si="12"/>
        <v>-2.1539524277860549</v>
      </c>
      <c r="Y30" s="1">
        <f t="shared" si="13"/>
        <v>7.0043925172186258E-2</v>
      </c>
      <c r="Z30" s="1">
        <f t="shared" si="14"/>
        <v>0.28596919862326503</v>
      </c>
      <c r="AA30" s="1">
        <f t="shared" si="15"/>
        <v>-0.91599095142493814</v>
      </c>
      <c r="AB30" s="1">
        <f t="shared" si="16"/>
        <v>-1.1377103741362082</v>
      </c>
      <c r="AC30" s="1">
        <f t="shared" si="17"/>
        <v>3.3984615362692816E-2</v>
      </c>
      <c r="AD30" s="1">
        <f t="shared" si="18"/>
        <v>0.77064623601678017</v>
      </c>
      <c r="AE30" s="1">
        <f t="shared" si="19"/>
        <v>4.111995590740565E-2</v>
      </c>
      <c r="AF30" s="1">
        <f t="shared" si="20"/>
        <v>0.77771881498978934</v>
      </c>
      <c r="AG30" s="1">
        <f t="shared" si="21"/>
        <v>0.18116122910280497</v>
      </c>
      <c r="AI30">
        <v>490</v>
      </c>
      <c r="AJ30">
        <v>3.9710353615000002</v>
      </c>
      <c r="AK30">
        <v>7.160678201932701E-4</v>
      </c>
      <c r="AL30">
        <f t="shared" si="24"/>
        <v>3.9710353614999999E-2</v>
      </c>
      <c r="AM30">
        <f t="shared" si="24"/>
        <v>7.1606782019327009E-6</v>
      </c>
      <c r="AO30">
        <f t="shared" si="25"/>
        <v>0.60483740423068877</v>
      </c>
    </row>
    <row r="31" spans="1:41" x14ac:dyDescent="0.45">
      <c r="A31">
        <v>480</v>
      </c>
      <c r="B31">
        <v>0.29948701254251192</v>
      </c>
      <c r="C31">
        <v>0.81736881546971463</v>
      </c>
      <c r="D31" s="18">
        <f t="shared" si="22"/>
        <v>1.3393366227816359</v>
      </c>
      <c r="E31" s="4">
        <f t="shared" si="0"/>
        <v>16.666452247990787</v>
      </c>
      <c r="F31" s="4">
        <f t="shared" si="1"/>
        <v>45.486574580889616</v>
      </c>
      <c r="G31" s="1">
        <v>0.90231277964122014</v>
      </c>
      <c r="H31" s="1">
        <v>0.01</v>
      </c>
      <c r="I31" s="1"/>
      <c r="J31" s="4">
        <f t="shared" si="26"/>
        <v>0.21049152675163899</v>
      </c>
      <c r="K31" s="1">
        <f t="shared" si="23"/>
        <v>0.21109909282440226</v>
      </c>
      <c r="L31" s="1">
        <f t="shared" si="27"/>
        <v>0.66523023859179553</v>
      </c>
      <c r="M31" s="1">
        <f t="shared" si="28"/>
        <v>2.1041467556900211E-2</v>
      </c>
      <c r="N31" s="1">
        <f t="shared" si="2"/>
        <v>1.3794872299203136E-2</v>
      </c>
      <c r="O31" s="1">
        <f t="shared" si="3"/>
        <v>0.80969382805747281</v>
      </c>
      <c r="P31" s="1">
        <f t="shared" si="4"/>
        <v>0.261076749729171</v>
      </c>
      <c r="Q31" s="1">
        <f t="shared" si="5"/>
        <v>1.3242883218654893</v>
      </c>
      <c r="R31" s="1">
        <f t="shared" si="6"/>
        <v>0.95878430362432354</v>
      </c>
      <c r="S31" s="1">
        <f t="shared" si="7"/>
        <v>0.57576681074151104</v>
      </c>
      <c r="T31" s="1">
        <f t="shared" si="8"/>
        <v>1.0006572539536327</v>
      </c>
      <c r="U31" s="1">
        <f t="shared" si="9"/>
        <v>0.24532445811345704</v>
      </c>
      <c r="V31" s="1">
        <f t="shared" si="10"/>
        <v>1.0296524121025801</v>
      </c>
      <c r="W31" s="1">
        <f t="shared" si="11"/>
        <v>-0.19680504637703711</v>
      </c>
      <c r="X31" s="1">
        <f t="shared" si="12"/>
        <v>-2.1536240084404161</v>
      </c>
      <c r="Y31" s="1">
        <f t="shared" si="13"/>
        <v>6.9771752011387217E-2</v>
      </c>
      <c r="Z31" s="1">
        <f t="shared" si="14"/>
        <v>0.28492520437754321</v>
      </c>
      <c r="AA31" s="1">
        <f t="shared" si="15"/>
        <v>-0.92365263530587971</v>
      </c>
      <c r="AB31" s="1">
        <f t="shared" si="16"/>
        <v>-1.1386917746309466</v>
      </c>
      <c r="AC31" s="1">
        <f t="shared" si="17"/>
        <v>3.4265757268265459E-2</v>
      </c>
      <c r="AD31" s="1">
        <f t="shared" si="18"/>
        <v>0.77620332595285479</v>
      </c>
      <c r="AE31" s="1">
        <f t="shared" si="19"/>
        <v>4.1188556266091136E-2</v>
      </c>
      <c r="AF31" s="1">
        <f t="shared" si="20"/>
        <v>0.78306924226206576</v>
      </c>
      <c r="AG31" s="1">
        <f t="shared" si="21"/>
        <v>0.17574220147184305</v>
      </c>
      <c r="AI31">
        <v>480</v>
      </c>
      <c r="AJ31">
        <v>3.969571352</v>
      </c>
      <c r="AK31">
        <v>1.0817759622242921E-3</v>
      </c>
      <c r="AL31">
        <f t="shared" si="24"/>
        <v>3.9695713520000002E-2</v>
      </c>
      <c r="AM31">
        <f t="shared" si="24"/>
        <v>1.0817759622242922E-5</v>
      </c>
      <c r="AO31">
        <f t="shared" si="25"/>
        <v>0.6131827247637136</v>
      </c>
    </row>
    <row r="32" spans="1:41" x14ac:dyDescent="0.45">
      <c r="A32">
        <v>470</v>
      </c>
      <c r="B32">
        <v>0.31534310613456584</v>
      </c>
      <c r="C32">
        <v>0.54341267020769979</v>
      </c>
      <c r="D32" s="18">
        <f t="shared" si="22"/>
        <v>1.3399046888331432</v>
      </c>
      <c r="E32" s="4">
        <f t="shared" si="0"/>
        <v>17.54884385638859</v>
      </c>
      <c r="F32" s="4">
        <f t="shared" si="1"/>
        <v>30.240915097058494</v>
      </c>
      <c r="G32" s="1">
        <v>0.84669203584456509</v>
      </c>
      <c r="H32" s="1">
        <v>0.01</v>
      </c>
      <c r="I32" s="1"/>
      <c r="J32" s="4">
        <f t="shared" si="26"/>
        <v>0.20897766862413489</v>
      </c>
      <c r="K32" s="1">
        <f t="shared" si="23"/>
        <v>0.22185016984115982</v>
      </c>
      <c r="L32" s="1">
        <f t="shared" si="27"/>
        <v>0.66558535070354441</v>
      </c>
      <c r="M32" s="1">
        <f t="shared" si="28"/>
        <v>2.1101725811961649E-2</v>
      </c>
      <c r="N32" s="1">
        <f t="shared" si="2"/>
        <v>1.3540084246235288E-2</v>
      </c>
      <c r="O32" s="1">
        <f t="shared" si="3"/>
        <v>0.80103537460126917</v>
      </c>
      <c r="P32" s="1">
        <f t="shared" si="4"/>
        <v>0.25868592668986251</v>
      </c>
      <c r="Q32" s="1">
        <f t="shared" si="5"/>
        <v>1.3248247922231455</v>
      </c>
      <c r="R32" s="1">
        <f t="shared" si="6"/>
        <v>0.95866870992665898</v>
      </c>
      <c r="S32" s="1">
        <f t="shared" si="7"/>
        <v>0.57557465279201492</v>
      </c>
      <c r="T32" s="1">
        <f t="shared" si="8"/>
        <v>1.000120737554361</v>
      </c>
      <c r="U32" s="1">
        <f t="shared" si="9"/>
        <v>0.25813591708450623</v>
      </c>
      <c r="V32" s="1">
        <f t="shared" si="10"/>
        <v>1.0327798176228362</v>
      </c>
      <c r="W32" s="1">
        <f t="shared" si="11"/>
        <v>-0.19654226841105574</v>
      </c>
      <c r="X32" s="1">
        <f t="shared" si="12"/>
        <v>-2.1531958799153976</v>
      </c>
      <c r="Y32" s="1">
        <f t="shared" si="13"/>
        <v>6.9065879343596259E-2</v>
      </c>
      <c r="Z32" s="1">
        <f t="shared" si="14"/>
        <v>0.28169090365562582</v>
      </c>
      <c r="AA32" s="1">
        <f t="shared" si="15"/>
        <v>-0.91259039757019833</v>
      </c>
      <c r="AB32" s="1">
        <f t="shared" si="16"/>
        <v>-1.1374655216993881</v>
      </c>
      <c r="AC32" s="1">
        <f t="shared" si="17"/>
        <v>3.4080109107370769E-2</v>
      </c>
      <c r="AD32" s="1">
        <f t="shared" si="18"/>
        <v>0.76780498080338488</v>
      </c>
      <c r="AE32" s="1">
        <f t="shared" si="19"/>
        <v>4.1209098702711888E-2</v>
      </c>
      <c r="AF32" s="1">
        <f t="shared" si="20"/>
        <v>0.77486931131684766</v>
      </c>
      <c r="AG32" s="1">
        <f t="shared" si="21"/>
        <v>0.1839215899804405</v>
      </c>
      <c r="AI32">
        <v>470</v>
      </c>
      <c r="AJ32">
        <v>3.9575152400000002</v>
      </c>
      <c r="AK32">
        <v>6.2734428549291983E-4</v>
      </c>
      <c r="AL32">
        <f t="shared" si="24"/>
        <v>3.9575152400000001E-2</v>
      </c>
      <c r="AM32">
        <f t="shared" si="24"/>
        <v>6.2734428549291983E-6</v>
      </c>
      <c r="AO32">
        <f t="shared" si="25"/>
        <v>0.60041539724383275</v>
      </c>
    </row>
    <row r="33" spans="1:41" x14ac:dyDescent="0.45">
      <c r="A33">
        <v>460</v>
      </c>
      <c r="B33">
        <v>0.29485606868000946</v>
      </c>
      <c r="C33">
        <v>0.78148810846805561</v>
      </c>
      <c r="D33" s="18">
        <f t="shared" si="22"/>
        <v>1.3405140401513718</v>
      </c>
      <c r="E33" s="4">
        <f t="shared" si="0"/>
        <v>16.408740222042525</v>
      </c>
      <c r="F33" s="4">
        <f t="shared" si="1"/>
        <v>43.489813236247294</v>
      </c>
      <c r="G33" s="1">
        <v>0.90060848816442352</v>
      </c>
      <c r="H33" s="1">
        <v>0.01</v>
      </c>
      <c r="I33" s="1"/>
      <c r="J33" s="4">
        <f t="shared" si="26"/>
        <v>0.20850245464416065</v>
      </c>
      <c r="K33" s="1">
        <f t="shared" si="23"/>
        <v>0.2073125850904001</v>
      </c>
      <c r="L33" s="1">
        <f t="shared" si="27"/>
        <v>0.665965559425436</v>
      </c>
      <c r="M33" s="1">
        <f t="shared" si="28"/>
        <v>2.1166426639508261E-2</v>
      </c>
      <c r="N33" s="1">
        <f t="shared" si="2"/>
        <v>1.398228410356233E-2</v>
      </c>
      <c r="O33" s="1">
        <f t="shared" si="3"/>
        <v>0.81276555188249111</v>
      </c>
      <c r="P33" s="1">
        <f t="shared" si="4"/>
        <v>0.25792830695568852</v>
      </c>
      <c r="Q33" s="1">
        <f t="shared" si="5"/>
        <v>1.3246509957383452</v>
      </c>
      <c r="R33" s="1">
        <f t="shared" si="6"/>
        <v>0.95854460920897389</v>
      </c>
      <c r="S33" s="1">
        <f t="shared" si="7"/>
        <v>0.57536880266574064</v>
      </c>
      <c r="T33" s="1">
        <f t="shared" si="8"/>
        <v>0.99982863474396566</v>
      </c>
      <c r="U33" s="1">
        <f t="shared" si="9"/>
        <v>0.2408737374436154</v>
      </c>
      <c r="V33" s="1">
        <f t="shared" si="10"/>
        <v>1.0286010681454962</v>
      </c>
      <c r="W33" s="1">
        <f t="shared" si="11"/>
        <v>-0.19626103507556175</v>
      </c>
      <c r="X33" s="1">
        <f t="shared" si="12"/>
        <v>-2.1528452613543165</v>
      </c>
      <c r="Y33" s="1">
        <f t="shared" si="13"/>
        <v>6.879210626826672E-2</v>
      </c>
      <c r="Z33" s="1">
        <f t="shared" si="14"/>
        <v>0.28068767157160007</v>
      </c>
      <c r="AA33" s="1">
        <f t="shared" si="15"/>
        <v>-0.92784103361643966</v>
      </c>
      <c r="AB33" s="1">
        <f t="shared" si="16"/>
        <v>-1.1394097333384807</v>
      </c>
      <c r="AC33" s="1">
        <f t="shared" si="17"/>
        <v>3.4567031046962057E-2</v>
      </c>
      <c r="AD33" s="1">
        <f t="shared" si="18"/>
        <v>0.77895353549626678</v>
      </c>
      <c r="AE33" s="1">
        <f t="shared" si="19"/>
        <v>4.1302404555519576E-2</v>
      </c>
      <c r="AF33" s="1">
        <f t="shared" si="20"/>
        <v>0.78563556781585397</v>
      </c>
      <c r="AG33" s="1">
        <f t="shared" si="21"/>
        <v>0.17306202762862644</v>
      </c>
      <c r="AI33">
        <v>460</v>
      </c>
      <c r="AJ33">
        <v>3.9566509719999998</v>
      </c>
      <c r="AK33">
        <v>1.1543402489288545E-3</v>
      </c>
      <c r="AL33">
        <f t="shared" si="24"/>
        <v>3.9566509719999997E-2</v>
      </c>
      <c r="AM33">
        <f t="shared" si="24"/>
        <v>1.1543402489288545E-5</v>
      </c>
      <c r="AO33">
        <f t="shared" si="25"/>
        <v>0.61720812106633094</v>
      </c>
    </row>
    <row r="34" spans="1:41" x14ac:dyDescent="0.45">
      <c r="A34" s="20">
        <v>450</v>
      </c>
      <c r="B34" s="20">
        <v>0.30282529257505736</v>
      </c>
      <c r="C34" s="20">
        <v>0.52253579012967499</v>
      </c>
      <c r="D34" s="25">
        <f t="shared" si="22"/>
        <v>1.3411688324950464</v>
      </c>
      <c r="E34" s="26">
        <f t="shared" si="0"/>
        <v>16.85222753180194</v>
      </c>
      <c r="F34" s="26">
        <f t="shared" si="1"/>
        <v>29.079116720716414</v>
      </c>
      <c r="G34" s="27">
        <v>0.8477476609124408</v>
      </c>
      <c r="H34" s="27">
        <v>0.01</v>
      </c>
      <c r="I34" s="1"/>
      <c r="J34" s="4">
        <f t="shared" si="26"/>
        <v>0.20805679604132923</v>
      </c>
      <c r="K34" s="1">
        <f t="shared" si="23"/>
        <v>0.21279591071131168</v>
      </c>
      <c r="L34" s="1">
        <f t="shared" si="27"/>
        <v>0.66637330257818927</v>
      </c>
      <c r="M34" s="1">
        <f t="shared" si="28"/>
        <v>2.1236025149157834E-2</v>
      </c>
      <c r="N34" s="1">
        <f t="shared" si="2"/>
        <v>1.3875257493745826E-2</v>
      </c>
      <c r="O34" s="1">
        <f t="shared" si="3"/>
        <v>0.80832109005966368</v>
      </c>
      <c r="P34" s="1">
        <f t="shared" si="4"/>
        <v>0.25721354324551887</v>
      </c>
      <c r="Q34" s="1">
        <f t="shared" si="5"/>
        <v>1.3244223204152732</v>
      </c>
      <c r="R34" s="1">
        <f t="shared" si="6"/>
        <v>0.95841113194952909</v>
      </c>
      <c r="S34" s="1">
        <f t="shared" si="7"/>
        <v>0.57514791581615532</v>
      </c>
      <c r="T34" s="1">
        <f t="shared" si="8"/>
        <v>0.99953107428256038</v>
      </c>
      <c r="U34" s="1">
        <f t="shared" si="9"/>
        <v>0.2473482497944422</v>
      </c>
      <c r="V34" s="1">
        <f t="shared" si="10"/>
        <v>1.0301364747820425</v>
      </c>
      <c r="W34" s="1">
        <f t="shared" si="11"/>
        <v>-0.19595956799098363</v>
      </c>
      <c r="X34" s="1">
        <f t="shared" si="12"/>
        <v>-2.1523812249964456</v>
      </c>
      <c r="Y34" s="1">
        <f t="shared" si="13"/>
        <v>6.8524958509351946E-2</v>
      </c>
      <c r="Z34" s="1">
        <f t="shared" si="14"/>
        <v>0.27974642570568214</v>
      </c>
      <c r="AA34" s="1">
        <f t="shared" si="15"/>
        <v>-0.92205362933410073</v>
      </c>
      <c r="AB34" s="1">
        <f t="shared" si="16"/>
        <v>-1.1386229492940345</v>
      </c>
      <c r="AC34" s="1">
        <f t="shared" si="17"/>
        <v>3.4532147089477591E-2</v>
      </c>
      <c r="AD34" s="1">
        <f t="shared" si="18"/>
        <v>0.77458279856859269</v>
      </c>
      <c r="AE34" s="1">
        <f t="shared" si="19"/>
        <v>4.1382338855012114E-2</v>
      </c>
      <c r="AF34" s="1">
        <f t="shared" si="20"/>
        <v>0.78137586310408758</v>
      </c>
      <c r="AG34" s="1">
        <f t="shared" si="21"/>
        <v>0.17724179804090034</v>
      </c>
      <c r="AI34">
        <v>450</v>
      </c>
      <c r="AJ34">
        <v>3.9567553999999996</v>
      </c>
      <c r="AK34">
        <v>9.3107096022185709E-4</v>
      </c>
      <c r="AL34">
        <f t="shared" si="24"/>
        <v>3.9567553999999998E-2</v>
      </c>
      <c r="AM34">
        <f t="shared" si="24"/>
        <v>9.3107096022185705E-6</v>
      </c>
      <c r="AO34">
        <f t="shared" si="25"/>
        <v>0.61053698264491407</v>
      </c>
    </row>
    <row r="35" spans="1:41" x14ac:dyDescent="0.45">
      <c r="A35" s="20">
        <v>440</v>
      </c>
      <c r="B35" s="20">
        <v>16.960347735876024</v>
      </c>
      <c r="C35" s="20">
        <v>160.36019866129328</v>
      </c>
      <c r="D35" s="25">
        <f t="shared" si="22"/>
        <v>1.3418737627211257</v>
      </c>
      <c r="E35" s="26">
        <f t="shared" si="0"/>
        <v>943.84335150150071</v>
      </c>
      <c r="F35" s="26">
        <f t="shared" si="1"/>
        <v>8924.0450555009702</v>
      </c>
      <c r="G35" s="27">
        <v>0.97203582775359143</v>
      </c>
      <c r="H35" s="27">
        <v>0.01</v>
      </c>
      <c r="I35" s="1"/>
      <c r="J35" s="4">
        <f t="shared" si="26"/>
        <v>0.20911193609913428</v>
      </c>
      <c r="K35" s="1">
        <f t="shared" si="23"/>
        <v>11.933968845682404</v>
      </c>
      <c r="L35" s="1">
        <f t="shared" si="27"/>
        <v>0.66681132180740998</v>
      </c>
      <c r="M35" s="1">
        <f t="shared" si="28"/>
        <v>2.1311036939514316E-2</v>
      </c>
      <c r="N35" s="1">
        <f t="shared" si="2"/>
        <v>9.1810203093319433E-13</v>
      </c>
      <c r="O35" s="1">
        <f t="shared" si="3"/>
        <v>6.563616273567237E-6</v>
      </c>
      <c r="P35" s="1">
        <f t="shared" si="4"/>
        <v>0.2587667626377137</v>
      </c>
      <c r="Q35" s="1">
        <f t="shared" si="5"/>
        <v>1.3231834747532829</v>
      </c>
      <c r="R35" s="1">
        <f t="shared" si="6"/>
        <v>0.95826729337347505</v>
      </c>
      <c r="S35" s="1">
        <f t="shared" si="7"/>
        <v>0.57491047777043902</v>
      </c>
      <c r="T35" s="1">
        <f t="shared" si="8"/>
        <v>0.99958604694278064</v>
      </c>
      <c r="U35" s="1">
        <f t="shared" si="9"/>
        <v>457925.99502430297</v>
      </c>
      <c r="V35" s="1">
        <f t="shared" si="10"/>
        <v>457925.99502539483</v>
      </c>
      <c r="W35" s="1">
        <f t="shared" si="11"/>
        <v>-0.19563586933775165</v>
      </c>
      <c r="X35" s="1">
        <f t="shared" si="12"/>
        <v>-2.1498209555410157</v>
      </c>
      <c r="Y35" s="1">
        <f t="shared" si="13"/>
        <v>6.8856007881454365E-2</v>
      </c>
      <c r="Z35" s="1">
        <f t="shared" si="14"/>
        <v>0.28191148026913998</v>
      </c>
      <c r="AA35" s="1">
        <f t="shared" si="15"/>
        <v>-1.8163309985059917E-6</v>
      </c>
      <c r="AB35" s="1">
        <f t="shared" si="16"/>
        <v>-1.075133005068392</v>
      </c>
      <c r="AC35" s="1">
        <f t="shared" si="17"/>
        <v>2.1311036940393702E-2</v>
      </c>
      <c r="AD35" s="1">
        <f t="shared" si="18"/>
        <v>6.286842269747723E-6</v>
      </c>
      <c r="AE35" s="1">
        <f t="shared" si="19"/>
        <v>3.9732041161697845E-2</v>
      </c>
      <c r="AF35" s="1">
        <f t="shared" si="20"/>
        <v>7.7314929848780864E-6</v>
      </c>
      <c r="AG35" s="1">
        <f t="shared" si="21"/>
        <v>0.96026022734531735</v>
      </c>
      <c r="AI35">
        <v>440</v>
      </c>
      <c r="AJ35">
        <v>3.9732034205</v>
      </c>
      <c r="AK35">
        <v>4.3174160652114171E-4</v>
      </c>
      <c r="AL35">
        <f t="shared" si="24"/>
        <v>3.9732034205000002E-2</v>
      </c>
      <c r="AM35">
        <f t="shared" si="24"/>
        <v>4.3174160652114174E-6</v>
      </c>
      <c r="AO35" s="19">
        <f t="shared" si="25"/>
        <v>1.1655969609045527E-11</v>
      </c>
    </row>
    <row r="36" spans="1:41" x14ac:dyDescent="0.45">
      <c r="A36" s="20">
        <v>430</v>
      </c>
      <c r="B36" s="20">
        <v>15.248207672761414</v>
      </c>
      <c r="C36" s="20">
        <v>131.51261092843848</v>
      </c>
      <c r="D36" s="25">
        <f t="shared" si="22"/>
        <v>1.3426341559833403</v>
      </c>
      <c r="E36" s="26">
        <f t="shared" si="0"/>
        <v>848.56275698917261</v>
      </c>
      <c r="F36" s="26">
        <f t="shared" si="1"/>
        <v>7318.6767981676012</v>
      </c>
      <c r="G36" s="27">
        <v>0.9694221526065312</v>
      </c>
      <c r="H36" s="27">
        <v>0.01</v>
      </c>
      <c r="I36" s="1"/>
      <c r="J36" s="4">
        <f t="shared" si="26"/>
        <v>0.20869019985721546</v>
      </c>
      <c r="K36" s="1">
        <f t="shared" si="23"/>
        <v>10.723521392456624</v>
      </c>
      <c r="L36" s="1">
        <f t="shared" si="27"/>
        <v>0.6672827090265393</v>
      </c>
      <c r="M36" s="1">
        <f t="shared" si="28"/>
        <v>2.1392048077254769E-2</v>
      </c>
      <c r="N36" s="1">
        <f t="shared" si="2"/>
        <v>1.0373373884733154E-11</v>
      </c>
      <c r="O36" s="1">
        <f t="shared" si="3"/>
        <v>2.2020837529300113E-5</v>
      </c>
      <c r="P36" s="1">
        <f t="shared" si="4"/>
        <v>0.25808588372317981</v>
      </c>
      <c r="Q36" s="1">
        <f t="shared" si="5"/>
        <v>1.3228594899912534</v>
      </c>
      <c r="R36" s="1">
        <f t="shared" si="6"/>
        <v>0.95811197450082997</v>
      </c>
      <c r="S36" s="1">
        <f t="shared" si="7"/>
        <v>0.57465477768928208</v>
      </c>
      <c r="T36" s="1">
        <f t="shared" si="8"/>
        <v>0.99926380961848948</v>
      </c>
      <c r="U36" s="1">
        <f t="shared" si="9"/>
        <v>113615.86056953881</v>
      </c>
      <c r="V36" s="1">
        <f t="shared" si="10"/>
        <v>113615.8605739396</v>
      </c>
      <c r="W36" s="1">
        <f t="shared" si="11"/>
        <v>-0.19528768872012547</v>
      </c>
      <c r="X36" s="1">
        <f t="shared" si="12"/>
        <v>-2.1493095553801131</v>
      </c>
      <c r="Y36" s="1">
        <f t="shared" si="13"/>
        <v>6.8585947213585796E-2</v>
      </c>
      <c r="Z36" s="1">
        <f t="shared" si="14"/>
        <v>0.28101875262823806</v>
      </c>
      <c r="AA36" s="1">
        <f t="shared" si="15"/>
        <v>-6.8838089368966143E-6</v>
      </c>
      <c r="AB36" s="1">
        <f t="shared" si="16"/>
        <v>-1.0750504986178906</v>
      </c>
      <c r="AC36" s="1">
        <f t="shared" si="17"/>
        <v>2.1392048087189076E-2</v>
      </c>
      <c r="AD36" s="1">
        <f t="shared" si="18"/>
        <v>2.1088773068573399E-5</v>
      </c>
      <c r="AE36" s="1">
        <f t="shared" si="19"/>
        <v>3.9742715585442415E-2</v>
      </c>
      <c r="AF36" s="1">
        <f t="shared" si="20"/>
        <v>2.572749367541353E-5</v>
      </c>
      <c r="AG36" s="1">
        <f t="shared" si="21"/>
        <v>0.96023155692088213</v>
      </c>
      <c r="AI36">
        <v>430</v>
      </c>
      <c r="AJ36">
        <v>3.9728109835000001</v>
      </c>
      <c r="AK36">
        <v>1.135905774308555E-3</v>
      </c>
      <c r="AL36">
        <f t="shared" si="24"/>
        <v>3.9728109834999997E-2</v>
      </c>
      <c r="AM36">
        <f t="shared" si="24"/>
        <v>1.135905774308555E-5</v>
      </c>
      <c r="AO36">
        <f t="shared" si="25"/>
        <v>4.1977989712759014E-10</v>
      </c>
    </row>
    <row r="37" spans="1:41" x14ac:dyDescent="0.45">
      <c r="A37" s="20">
        <v>420</v>
      </c>
      <c r="B37" s="20">
        <v>15.251062190116045</v>
      </c>
      <c r="C37" s="20">
        <v>131.57169997840614</v>
      </c>
      <c r="D37" s="25">
        <f t="shared" si="22"/>
        <v>1.3434560697960212</v>
      </c>
      <c r="E37" s="26">
        <f t="shared" si="0"/>
        <v>848.72161087995789</v>
      </c>
      <c r="F37" s="26">
        <f t="shared" si="1"/>
        <v>7321.9651037983022</v>
      </c>
      <c r="G37" s="27">
        <v>0.96917357667486703</v>
      </c>
      <c r="H37" s="27">
        <v>0.01</v>
      </c>
      <c r="I37" s="1"/>
      <c r="J37" s="4">
        <f t="shared" si="26"/>
        <v>0.21007386086310717</v>
      </c>
      <c r="K37" s="1">
        <f t="shared" si="23"/>
        <v>10.744316067414955</v>
      </c>
      <c r="L37" s="1">
        <f t="shared" si="27"/>
        <v>0.66779096129115489</v>
      </c>
      <c r="M37" s="1">
        <f t="shared" si="28"/>
        <v>2.1479727057641076E-2</v>
      </c>
      <c r="N37" s="1">
        <f t="shared" si="2"/>
        <v>9.9915852610654906E-12</v>
      </c>
      <c r="O37" s="1">
        <f t="shared" si="3"/>
        <v>2.1567649648358904E-5</v>
      </c>
      <c r="P37" s="1">
        <f t="shared" si="4"/>
        <v>0.26022880049832536</v>
      </c>
      <c r="Q37" s="1">
        <f t="shared" si="5"/>
        <v>1.3213228807787805</v>
      </c>
      <c r="R37" s="1">
        <f t="shared" si="6"/>
        <v>0.95794389944573222</v>
      </c>
      <c r="S37" s="1">
        <f t="shared" si="7"/>
        <v>0.57437887701712942</v>
      </c>
      <c r="T37" s="1">
        <f t="shared" si="8"/>
        <v>0.99936463798990971</v>
      </c>
      <c r="U37" s="1">
        <f t="shared" si="9"/>
        <v>115533.54837815292</v>
      </c>
      <c r="V37" s="1">
        <f t="shared" si="10"/>
        <v>115533.54838248066</v>
      </c>
      <c r="W37" s="1">
        <f t="shared" si="11"/>
        <v>-0.19491248410390458</v>
      </c>
      <c r="X37" s="1">
        <f t="shared" si="12"/>
        <v>-2.1487577540357452</v>
      </c>
      <c r="Y37" s="1">
        <f t="shared" si="13"/>
        <v>6.9058716201106873E-2</v>
      </c>
      <c r="Z37" s="1">
        <f t="shared" si="14"/>
        <v>0.28397872449224182</v>
      </c>
      <c r="AA37" s="1">
        <f t="shared" si="15"/>
        <v>-6.7551659093193747E-6</v>
      </c>
      <c r="AB37" s="1">
        <f t="shared" si="16"/>
        <v>-1.0747202952505159</v>
      </c>
      <c r="AC37" s="1">
        <f t="shared" si="17"/>
        <v>2.1479727067208038E-2</v>
      </c>
      <c r="AD37" s="1">
        <f t="shared" si="18"/>
        <v>2.0651066046526388E-5</v>
      </c>
      <c r="AE37" s="1">
        <f t="shared" si="19"/>
        <v>3.9950961809322449E-2</v>
      </c>
      <c r="AF37" s="1">
        <f t="shared" si="20"/>
        <v>2.5238527554096485E-5</v>
      </c>
      <c r="AG37" s="1">
        <f t="shared" si="21"/>
        <v>0.96002379966312346</v>
      </c>
      <c r="AI37">
        <v>420</v>
      </c>
      <c r="AJ37">
        <v>3.9934830665000001</v>
      </c>
      <c r="AK37">
        <v>7.9084932119317616E-4</v>
      </c>
      <c r="AL37">
        <f t="shared" si="24"/>
        <v>3.9934830665000004E-2</v>
      </c>
      <c r="AM37">
        <f t="shared" si="24"/>
        <v>7.9084932119317614E-6</v>
      </c>
      <c r="AO37">
        <f t="shared" si="25"/>
        <v>5.6054390745217272E-10</v>
      </c>
    </row>
    <row r="38" spans="1:41" x14ac:dyDescent="0.45">
      <c r="A38" s="20">
        <v>410</v>
      </c>
      <c r="B38" s="20">
        <v>15.244916550115512</v>
      </c>
      <c r="C38" s="20">
        <v>131.55126319524783</v>
      </c>
      <c r="D38" s="25">
        <f t="shared" si="22"/>
        <v>1.3443464187912566</v>
      </c>
      <c r="E38" s="26">
        <f t="shared" si="0"/>
        <v>848.3796060139282</v>
      </c>
      <c r="F38" s="26">
        <f t="shared" si="1"/>
        <v>7320.8277968155417</v>
      </c>
      <c r="G38" s="27">
        <v>0.96905524306326907</v>
      </c>
      <c r="H38" s="27">
        <v>0.01</v>
      </c>
      <c r="I38" s="1"/>
      <c r="J38" s="4">
        <f t="shared" si="26"/>
        <v>0.21075155279900828</v>
      </c>
      <c r="K38" s="1">
        <f t="shared" si="23"/>
        <v>10.749208427620486</v>
      </c>
      <c r="L38" s="1">
        <f t="shared" si="27"/>
        <v>0.66834004587821783</v>
      </c>
      <c r="M38" s="1">
        <f t="shared" si="28"/>
        <v>2.1574839209455715E-2</v>
      </c>
      <c r="N38" s="1">
        <f t="shared" si="2"/>
        <v>9.9381090486287306E-12</v>
      </c>
      <c r="O38" s="1">
        <f t="shared" si="3"/>
        <v>2.1462390629958338E-5</v>
      </c>
      <c r="P38" s="1">
        <f t="shared" si="4"/>
        <v>0.26126706066455935</v>
      </c>
      <c r="Q38" s="1">
        <f t="shared" si="5"/>
        <v>1.3201930910525341</v>
      </c>
      <c r="R38" s="1">
        <f t="shared" si="6"/>
        <v>0.95776160809490696</v>
      </c>
      <c r="S38" s="1">
        <f t="shared" si="7"/>
        <v>0.57408057215981956</v>
      </c>
      <c r="T38" s="1">
        <f t="shared" si="8"/>
        <v>0.99927291861443235</v>
      </c>
      <c r="U38" s="1">
        <f t="shared" si="9"/>
        <v>115572.84554778357</v>
      </c>
      <c r="V38" s="1">
        <f t="shared" si="10"/>
        <v>115572.84555210985</v>
      </c>
      <c r="W38" s="1">
        <f t="shared" si="11"/>
        <v>-0.19450737560433573</v>
      </c>
      <c r="X38" s="1">
        <f t="shared" si="12"/>
        <v>-2.1481611443211115</v>
      </c>
      <c r="Y38" s="1">
        <f t="shared" si="13"/>
        <v>6.9229261502786521E-2</v>
      </c>
      <c r="Z38" s="1">
        <f t="shared" si="14"/>
        <v>0.28544023993213702</v>
      </c>
      <c r="AA38" s="1">
        <f t="shared" si="15"/>
        <v>-6.7382048949749827E-6</v>
      </c>
      <c r="AB38" s="1">
        <f t="shared" si="16"/>
        <v>-1.0744711861689926</v>
      </c>
      <c r="AC38" s="1">
        <f t="shared" si="17"/>
        <v>2.1574839218969626E-2</v>
      </c>
      <c r="AD38" s="1">
        <f t="shared" si="18"/>
        <v>2.0546285554275497E-5</v>
      </c>
      <c r="AE38" s="1">
        <f t="shared" si="19"/>
        <v>4.0088854739308351E-2</v>
      </c>
      <c r="AF38" s="1">
        <f t="shared" si="20"/>
        <v>2.5130744844701452E-5</v>
      </c>
      <c r="AG38" s="1">
        <f t="shared" si="21"/>
        <v>0.95988601451584699</v>
      </c>
      <c r="AI38">
        <v>410</v>
      </c>
      <c r="AJ38">
        <v>4.0072515009999998</v>
      </c>
      <c r="AK38">
        <v>7.2904119735190624E-4</v>
      </c>
      <c r="AL38">
        <f t="shared" si="24"/>
        <v>4.0072515009999997E-2</v>
      </c>
      <c r="AM38">
        <f t="shared" si="24"/>
        <v>7.2904119735190625E-6</v>
      </c>
      <c r="AO38">
        <f t="shared" si="25"/>
        <v>5.8526423082487105E-10</v>
      </c>
    </row>
    <row r="39" spans="1:41" x14ac:dyDescent="0.45">
      <c r="A39" s="20">
        <v>400</v>
      </c>
      <c r="B39" s="20">
        <v>15.941008807088972</v>
      </c>
      <c r="C39" s="20">
        <v>150.53796589186851</v>
      </c>
      <c r="D39" s="25">
        <f t="shared" si="22"/>
        <v>1.3453131250000001</v>
      </c>
      <c r="E39" s="26">
        <f t="shared" si="0"/>
        <v>887.11714011450124</v>
      </c>
      <c r="F39" s="26">
        <f t="shared" si="1"/>
        <v>8377.4378018824827</v>
      </c>
      <c r="G39" s="27">
        <v>0.9711361824372281</v>
      </c>
      <c r="H39" s="27">
        <v>0.01</v>
      </c>
      <c r="I39" s="1"/>
      <c r="J39" s="4">
        <f t="shared" si="26"/>
        <v>0.21419091965308015</v>
      </c>
      <c r="K39" s="1">
        <f t="shared" si="23"/>
        <v>11.28921976471506</v>
      </c>
      <c r="L39" s="1">
        <f t="shared" si="27"/>
        <v>0.66893447776760173</v>
      </c>
      <c r="M39" s="1">
        <f t="shared" si="28"/>
        <v>2.1678264132548981E-2</v>
      </c>
      <c r="N39" s="1">
        <f t="shared" si="2"/>
        <v>3.3910391664518105E-12</v>
      </c>
      <c r="O39" s="1">
        <f t="shared" si="3"/>
        <v>1.2507028837203576E-5</v>
      </c>
      <c r="P39" s="1">
        <f t="shared" si="4"/>
        <v>0.26666481409142179</v>
      </c>
      <c r="Q39" s="1">
        <f t="shared" si="5"/>
        <v>1.3172232834890527</v>
      </c>
      <c r="R39" s="1">
        <f t="shared" si="6"/>
        <v>0.95756342305871633</v>
      </c>
      <c r="S39" s="1">
        <f t="shared" si="7"/>
        <v>0.57375734986287252</v>
      </c>
      <c r="T39" s="1">
        <f t="shared" si="8"/>
        <v>0.99983551268539217</v>
      </c>
      <c r="U39" s="1">
        <f t="shared" si="9"/>
        <v>211827.94773314957</v>
      </c>
      <c r="V39" s="1">
        <f t="shared" si="10"/>
        <v>211827.94773550995</v>
      </c>
      <c r="W39" s="1">
        <f t="shared" si="11"/>
        <v>-0.19406909061493136</v>
      </c>
      <c r="X39" s="1">
        <f t="shared" si="12"/>
        <v>-2.1475146997262451</v>
      </c>
      <c r="Y39" s="1">
        <f t="shared" si="13"/>
        <v>7.0543419806448363E-2</v>
      </c>
      <c r="Z39" s="1">
        <f t="shared" si="14"/>
        <v>0.2929212321491001</v>
      </c>
      <c r="AA39" s="1">
        <f t="shared" si="15"/>
        <v>-3.7486341217327305E-6</v>
      </c>
      <c r="AB39" s="1">
        <f t="shared" si="16"/>
        <v>-1.0738456668610106</v>
      </c>
      <c r="AC39" s="1">
        <f t="shared" si="17"/>
        <v>2.167826413579459E-2</v>
      </c>
      <c r="AD39" s="1">
        <f t="shared" si="18"/>
        <v>1.1970645130291262E-5</v>
      </c>
      <c r="AE39" s="1">
        <f t="shared" si="19"/>
        <v>4.052853570990482E-2</v>
      </c>
      <c r="AF39" s="1">
        <f t="shared" si="20"/>
        <v>1.4756898752608271E-5</v>
      </c>
      <c r="AG39" s="1">
        <f t="shared" si="21"/>
        <v>0.95945670739134259</v>
      </c>
      <c r="AI39">
        <v>400</v>
      </c>
      <c r="AJ39">
        <v>4.0528542994999999</v>
      </c>
      <c r="AK39">
        <v>1.7130529888914846E-3</v>
      </c>
      <c r="AL39">
        <f t="shared" si="24"/>
        <v>4.0528542995E-2</v>
      </c>
      <c r="AM39">
        <f t="shared" si="24"/>
        <v>1.7130529888914844E-5</v>
      </c>
      <c r="AO39" s="19">
        <f t="shared" si="25"/>
        <v>5.6341778438558144E-12</v>
      </c>
    </row>
    <row r="40" spans="1:41" x14ac:dyDescent="0.45">
      <c r="A40" s="20"/>
      <c r="D40" s="32"/>
      <c r="E40" s="20"/>
      <c r="F40" s="20"/>
      <c r="G40" s="20"/>
      <c r="H40" s="20"/>
    </row>
    <row r="41" spans="1:41" x14ac:dyDescent="0.45">
      <c r="A41" s="20"/>
      <c r="D41" s="32"/>
      <c r="E41" s="20"/>
      <c r="F41" s="20"/>
      <c r="G41" s="20"/>
      <c r="H41" s="20"/>
    </row>
    <row r="110" spans="7:7" x14ac:dyDescent="0.45">
      <c r="G110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O39"/>
  <sheetViews>
    <sheetView workbookViewId="0">
      <selection sqref="A1:C1"/>
    </sheetView>
  </sheetViews>
  <sheetFormatPr defaultColWidth="9.1328125" defaultRowHeight="14.25" x14ac:dyDescent="0.45"/>
  <cols>
    <col min="2" max="2" width="16.73046875" style="14" customWidth="1"/>
    <col min="3" max="3" width="17.1328125" style="14" customWidth="1"/>
    <col min="4" max="4" width="9.1328125" style="17"/>
    <col min="5" max="5" width="11.86328125" customWidth="1"/>
    <col min="6" max="6" width="12.59765625" customWidth="1"/>
    <col min="10" max="10" width="11.86328125" customWidth="1"/>
  </cols>
  <sheetData>
    <row r="1" spans="1:41" s="1" customFormat="1" x14ac:dyDescent="0.45">
      <c r="A1" s="5" t="s">
        <v>28</v>
      </c>
      <c r="B1" s="9">
        <v>111.3</v>
      </c>
      <c r="C1" s="5" t="s">
        <v>29</v>
      </c>
      <c r="D1" s="16"/>
      <c r="AI1" s="9" t="s">
        <v>41</v>
      </c>
      <c r="AK1" s="9">
        <v>111.3</v>
      </c>
      <c r="AL1" s="1" t="s">
        <v>29</v>
      </c>
    </row>
    <row r="2" spans="1:41" x14ac:dyDescent="0.45">
      <c r="A2" s="1"/>
      <c r="B2" s="13"/>
      <c r="C2" s="13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41" s="7" customFormat="1" ht="16.899999999999999" x14ac:dyDescent="0.55000000000000004">
      <c r="A3" s="2" t="s">
        <v>2</v>
      </c>
      <c r="B3" s="15" t="s">
        <v>37</v>
      </c>
      <c r="C3" s="15" t="s">
        <v>38</v>
      </c>
      <c r="D3" s="2" t="s">
        <v>0</v>
      </c>
      <c r="E3" s="3" t="s">
        <v>7</v>
      </c>
      <c r="F3" s="2" t="s">
        <v>8</v>
      </c>
      <c r="G3" s="2" t="s">
        <v>1</v>
      </c>
      <c r="H3" s="2" t="s">
        <v>6</v>
      </c>
      <c r="I3" s="6"/>
      <c r="J3" s="2" t="s">
        <v>3</v>
      </c>
      <c r="K3" s="2" t="s">
        <v>4</v>
      </c>
      <c r="L3" s="2" t="s">
        <v>5</v>
      </c>
      <c r="M3" s="2" t="s">
        <v>9</v>
      </c>
      <c r="N3" s="2" t="s">
        <v>10</v>
      </c>
      <c r="O3" s="2" t="s">
        <v>13</v>
      </c>
      <c r="P3" s="3" t="s">
        <v>11</v>
      </c>
      <c r="Q3" s="3" t="s">
        <v>12</v>
      </c>
      <c r="R3" s="3" t="s">
        <v>14</v>
      </c>
      <c r="S3" s="3" t="s">
        <v>15</v>
      </c>
      <c r="T3" s="3" t="s">
        <v>16</v>
      </c>
      <c r="U3" s="2" t="s">
        <v>22</v>
      </c>
      <c r="V3" s="2" t="s">
        <v>11</v>
      </c>
      <c r="W3" s="2" t="s">
        <v>17</v>
      </c>
      <c r="X3" s="2" t="s">
        <v>18</v>
      </c>
      <c r="Y3" s="2" t="s">
        <v>21</v>
      </c>
      <c r="Z3" s="2" t="s">
        <v>30</v>
      </c>
      <c r="AA3" s="2" t="s">
        <v>19</v>
      </c>
      <c r="AB3" s="2" t="s">
        <v>20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I3" s="2" t="s">
        <v>2</v>
      </c>
      <c r="AJ3" s="2" t="s">
        <v>25</v>
      </c>
      <c r="AK3" s="2" t="s">
        <v>26</v>
      </c>
      <c r="AL3" s="2" t="s">
        <v>25</v>
      </c>
      <c r="AM3" s="2" t="s">
        <v>26</v>
      </c>
      <c r="AO3" s="10" t="s">
        <v>34</v>
      </c>
    </row>
    <row r="4" spans="1:41" x14ac:dyDescent="0.45">
      <c r="A4">
        <v>750</v>
      </c>
      <c r="B4">
        <v>9.148656890999262E-3</v>
      </c>
      <c r="C4">
        <v>0.31428943612109761</v>
      </c>
      <c r="D4" s="18">
        <f>1.32711+0.0026/(A4/1000)^2+0.00005/(A4/1000)^4</f>
        <v>1.3318902469135803</v>
      </c>
      <c r="E4" s="4">
        <f t="shared" ref="E4:E39" si="0">B4*B$1</f>
        <v>1.0182455119682179</v>
      </c>
      <c r="F4" s="4">
        <f t="shared" ref="F4:F39" si="1">C4*B$1</f>
        <v>34.980414240278165</v>
      </c>
      <c r="G4" s="1">
        <v>0.68672601763626895</v>
      </c>
      <c r="H4" s="1">
        <v>0.01</v>
      </c>
      <c r="I4" s="1"/>
      <c r="J4" s="4">
        <f>F4*(1-G4)/(F4*(1-G4)+E4)</f>
        <v>0.91498112324809233</v>
      </c>
      <c r="K4" s="1">
        <f t="shared" ref="K4:K39" si="2">(F4*(1-G4)+E4)*H4*B$1</f>
        <v>13.33006619374323</v>
      </c>
      <c r="L4" s="1">
        <f>SQRT(1-1/D4^2)</f>
        <v>0.66051526570572971</v>
      </c>
      <c r="M4" s="1">
        <f>(D4-1)^2/(D4+1)^2</f>
        <v>2.0256889936719542E-2</v>
      </c>
      <c r="N4" s="1">
        <f t="shared" ref="N4:N39" si="3">M4*EXP(-2*K4)</f>
        <v>5.3484062264025589E-14</v>
      </c>
      <c r="O4" s="1">
        <f t="shared" ref="O4:O39" si="4">EXP(-K4)</f>
        <v>1.6248968944850706E-6</v>
      </c>
      <c r="P4" s="1">
        <f t="shared" ref="P4:P39" si="5">J4/(1-J4)*(1-M4)/(1-M4*N4)</f>
        <v>10.544087214374613</v>
      </c>
      <c r="Q4" s="1">
        <f t="shared" ref="Q4:Q39" si="6">4/(1+L4)^2*(1-J4)/(1-J4*L4)</f>
        <v>0.31173697575179982</v>
      </c>
      <c r="R4" s="1">
        <f t="shared" ref="R4:R39" si="7">(1-M4)/(1+M4)</f>
        <v>0.96029060889169604</v>
      </c>
      <c r="S4" s="1">
        <f t="shared" ref="S4:S39" si="8">R4/(1+L4)</f>
        <v>0.5783088109602933</v>
      </c>
      <c r="T4" s="1">
        <f t="shared" ref="T4:T39" si="9">2*S4/SQRT(Q4)</f>
        <v>2.0715510768522032</v>
      </c>
      <c r="U4" s="1">
        <f>SINH(SQRT(Q4)*K4)</f>
        <v>853.61740456589632</v>
      </c>
      <c r="V4" s="1">
        <f t="shared" ref="V4:V39" si="10">COSH(SQRT(Q4)*K4)</f>
        <v>853.61799030820407</v>
      </c>
      <c r="W4" s="1">
        <f t="shared" ref="W4:W39" si="11">(1-2*S4)-(1+2*S4)*M4</f>
        <v>-0.20030398772342176</v>
      </c>
      <c r="X4" s="1">
        <f t="shared" ref="X4:X39" si="12">(1-2*S4)*N4-(1+2*S4)</f>
        <v>-2.1566176219205953</v>
      </c>
      <c r="Y4" s="1">
        <f t="shared" ref="Y4:Y39" si="13">R4*(1-L4^2)*P4/2</f>
        <v>2.8539397350692384</v>
      </c>
      <c r="Z4" s="1">
        <f t="shared" ref="Z4:Z39" si="14">Y4*Q4/(Q4-1)</f>
        <v>-1.292643234699679</v>
      </c>
      <c r="AA4" s="1">
        <f t="shared" ref="AA4:AA39" si="15">(W4*(T4*U4+V4)*O4+X4)/((1+T4^2)*U4+2*T4*V4)</f>
        <v>-2.6789591375794147E-4</v>
      </c>
      <c r="AB4" s="1">
        <f t="shared" ref="AB4:AB39" si="16">(W4*O4+X4*(T4*U4+V4))/((1+T4^2)*U4+2*T4*V4)</f>
        <v>-0.70212651523795266</v>
      </c>
      <c r="AC4" s="1">
        <f t="shared" ref="AC4:AC39" si="17">M4+(1-M4)^2*N4/(1-M4*N4)</f>
        <v>2.0256889936770883E-2</v>
      </c>
      <c r="AD4" s="1">
        <f t="shared" ref="AD4:AD39" si="18">(1-M4)^2/(1-M4*N4)*O4</f>
        <v>1.5597329421599896E-6</v>
      </c>
      <c r="AE4" s="1">
        <f t="shared" ref="AE4:AE39" si="19">AC4+Z4*(1+AB4/SQRT(Q4)+N4)</f>
        <v>0.35316200954645827</v>
      </c>
      <c r="AF4" s="1">
        <f t="shared" ref="AF4:AF39" si="20">AD4+Z4*(AA4/SQRT(Q4)+(1+M4)*O4)</f>
        <v>6.196436870815656E-4</v>
      </c>
      <c r="AG4" s="1">
        <f t="shared" ref="AG4:AG39" si="21">1-AE4-AF4</f>
        <v>0.64621834676646017</v>
      </c>
      <c r="AI4">
        <v>750</v>
      </c>
      <c r="AJ4">
        <v>35.316062930000001</v>
      </c>
      <c r="AK4">
        <v>6.170363777458579E-2</v>
      </c>
      <c r="AL4">
        <f>AJ4/100</f>
        <v>0.35316062930000003</v>
      </c>
      <c r="AM4">
        <f>AK4/100</f>
        <v>6.1703637774585787E-4</v>
      </c>
      <c r="AO4">
        <f>(AJ4/100-AE4)^2+(AK4/100-AF4)^2</f>
        <v>8.7031422575471193E-12</v>
      </c>
    </row>
    <row r="5" spans="1:41" x14ac:dyDescent="0.45">
      <c r="A5">
        <v>740</v>
      </c>
      <c r="B5">
        <v>1.2063832952296282E-2</v>
      </c>
      <c r="C5">
        <v>0.18466910117465202</v>
      </c>
      <c r="D5" s="18">
        <f t="shared" ref="D5:D39" si="22">1.32711+0.0026/(A5/1000)^2+0.00005/(A5/1000)^4</f>
        <v>1.3320247325123082</v>
      </c>
      <c r="E5" s="4">
        <f t="shared" si="0"/>
        <v>1.3427046075905762</v>
      </c>
      <c r="F5" s="4">
        <f t="shared" si="1"/>
        <v>20.553670960738771</v>
      </c>
      <c r="G5" s="1">
        <v>0.51032962389352388</v>
      </c>
      <c r="H5" s="1">
        <v>0.01</v>
      </c>
      <c r="I5" s="1"/>
      <c r="J5" s="4">
        <f>F5*(1-G5)/(F5*(1-G5)+E5)</f>
        <v>0.88229352820638896</v>
      </c>
      <c r="K5" s="1">
        <f t="shared" si="2"/>
        <v>12.696245206199672</v>
      </c>
      <c r="L5" s="1">
        <f>SQRT(1-1/D5^2)</f>
        <v>0.66060142328872185</v>
      </c>
      <c r="M5" s="1">
        <f>(D5-1)^2/(D5+1)^2</f>
        <v>2.0270971677790125E-2</v>
      </c>
      <c r="N5" s="1">
        <f t="shared" si="3"/>
        <v>1.9013238631115792E-13</v>
      </c>
      <c r="O5" s="1">
        <f t="shared" si="4"/>
        <v>3.0626034404215174E-6</v>
      </c>
      <c r="P5" s="1">
        <f t="shared" si="5"/>
        <v>7.3437642630245081</v>
      </c>
      <c r="Q5" s="1">
        <f t="shared" si="6"/>
        <v>0.4092902532868396</v>
      </c>
      <c r="R5" s="1">
        <f t="shared" si="7"/>
        <v>0.960263553035415</v>
      </c>
      <c r="S5" s="1">
        <f t="shared" si="8"/>
        <v>0.57826251354986224</v>
      </c>
      <c r="T5" s="1">
        <f t="shared" si="9"/>
        <v>1.8077540117813338</v>
      </c>
      <c r="U5" s="1">
        <f t="shared" ref="U5:U39" si="23">SINH(SQRT(Q5)*K5)</f>
        <v>1684.7571751846654</v>
      </c>
      <c r="V5" s="1">
        <f t="shared" si="10"/>
        <v>1684.757471963313</v>
      </c>
      <c r="W5" s="1">
        <f t="shared" si="11"/>
        <v>-0.20023988484650859</v>
      </c>
      <c r="X5" s="1">
        <f t="shared" si="12"/>
        <v>-2.1565250270997542</v>
      </c>
      <c r="Y5" s="1">
        <f t="shared" si="13"/>
        <v>1.9872595824006352</v>
      </c>
      <c r="Z5" s="1">
        <f t="shared" si="14"/>
        <v>-1.3769300106409335</v>
      </c>
      <c r="AA5" s="1">
        <f t="shared" si="15"/>
        <v>-1.6258589104614342E-4</v>
      </c>
      <c r="AB5" s="1">
        <f t="shared" si="16"/>
        <v>-0.76806051358388749</v>
      </c>
      <c r="AC5" s="1">
        <f t="shared" si="17"/>
        <v>2.0270971677972628E-2</v>
      </c>
      <c r="AD5" s="1">
        <f t="shared" si="18"/>
        <v>2.9396980066208783E-6</v>
      </c>
      <c r="AE5" s="1">
        <f t="shared" si="19"/>
        <v>0.29641232495531483</v>
      </c>
      <c r="AF5" s="1">
        <f t="shared" si="20"/>
        <v>3.4856548696933173E-4</v>
      </c>
      <c r="AG5" s="1">
        <f t="shared" si="21"/>
        <v>0.70323910955771585</v>
      </c>
      <c r="AI5">
        <v>740</v>
      </c>
      <c r="AJ5">
        <v>29.641099929999999</v>
      </c>
      <c r="AK5">
        <v>3.4850317656592161E-2</v>
      </c>
      <c r="AL5">
        <f t="shared" ref="AL5:AM39" si="24">AJ5/100</f>
        <v>0.29641099929999998</v>
      </c>
      <c r="AM5">
        <f t="shared" si="24"/>
        <v>3.4850317656592161E-4</v>
      </c>
      <c r="AO5">
        <f t="shared" ref="AO5:AO39" si="25">(AJ5/100-AE5)^2+(AK5/100-AF5)^2</f>
        <v>1.7612446001748535E-12</v>
      </c>
    </row>
    <row r="6" spans="1:41" x14ac:dyDescent="0.45">
      <c r="A6">
        <v>730</v>
      </c>
      <c r="B6">
        <v>1.8143155128510571E-2</v>
      </c>
      <c r="C6">
        <v>0.46627819328866965</v>
      </c>
      <c r="D6" s="18">
        <f t="shared" si="22"/>
        <v>1.3321650314014166</v>
      </c>
      <c r="E6" s="4">
        <f t="shared" si="0"/>
        <v>2.0193331658032267</v>
      </c>
      <c r="F6" s="4">
        <f t="shared" si="1"/>
        <v>51.89676291302893</v>
      </c>
      <c r="G6" s="1">
        <v>0.83434869441609261</v>
      </c>
      <c r="H6" s="1">
        <v>0.01</v>
      </c>
      <c r="I6" s="1"/>
      <c r="J6" s="4">
        <f t="shared" ref="J6:J39" si="26">F6*(1-G6)/(F6*(1-G6)+E6)</f>
        <v>0.80978577601358381</v>
      </c>
      <c r="K6" s="1">
        <f t="shared" si="2"/>
        <v>11.815718963790497</v>
      </c>
      <c r="L6" s="1">
        <f t="shared" ref="L6:L39" si="27">SQRT(1-1/D6^2)</f>
        <v>0.66069126535245748</v>
      </c>
      <c r="M6" s="1">
        <f t="shared" ref="M6:M39" si="28">(D6-1)^2/(D6+1)^2</f>
        <v>2.0285665600687893E-2</v>
      </c>
      <c r="N6" s="1">
        <f t="shared" si="3"/>
        <v>1.1070982663481997E-12</v>
      </c>
      <c r="O6" s="1">
        <f t="shared" si="4"/>
        <v>7.387516337042595E-6</v>
      </c>
      <c r="P6" s="1">
        <f t="shared" si="5"/>
        <v>4.1708696433230603</v>
      </c>
      <c r="Q6" s="1">
        <f t="shared" si="6"/>
        <v>0.59332056341802808</v>
      </c>
      <c r="R6" s="1">
        <f t="shared" si="7"/>
        <v>0.96023532176403803</v>
      </c>
      <c r="S6" s="1">
        <f t="shared" si="8"/>
        <v>0.57821423030140529</v>
      </c>
      <c r="T6" s="1">
        <f t="shared" si="9"/>
        <v>1.5013227692879545</v>
      </c>
      <c r="U6" s="1">
        <f t="shared" si="23"/>
        <v>4483.6047284948681</v>
      </c>
      <c r="V6" s="1">
        <f t="shared" si="10"/>
        <v>4483.6048400122791</v>
      </c>
      <c r="W6" s="1">
        <f t="shared" si="11"/>
        <v>-0.20017304724640536</v>
      </c>
      <c r="X6" s="1">
        <f t="shared" si="12"/>
        <v>-2.1564284606029838</v>
      </c>
      <c r="Y6" s="1">
        <f t="shared" si="13"/>
        <v>1.1283874290350739</v>
      </c>
      <c r="Z6" s="1">
        <f t="shared" si="14"/>
        <v>-1.6462486295737848</v>
      </c>
      <c r="AA6" s="1">
        <f t="shared" si="15"/>
        <v>-7.7463213665038191E-5</v>
      </c>
      <c r="AB6" s="1">
        <f t="shared" si="16"/>
        <v>-0.86211523075491903</v>
      </c>
      <c r="AC6" s="1">
        <f t="shared" si="17"/>
        <v>2.0285665601750529E-2</v>
      </c>
      <c r="AD6" s="1">
        <f t="shared" si="18"/>
        <v>7.0908349887405772E-6</v>
      </c>
      <c r="AE6" s="1">
        <f t="shared" si="19"/>
        <v>0.21657329884693985</v>
      </c>
      <c r="AF6" s="1">
        <f t="shared" si="20"/>
        <v>1.6023893840783117E-4</v>
      </c>
      <c r="AG6" s="1">
        <f t="shared" si="21"/>
        <v>0.78326646221465224</v>
      </c>
      <c r="AI6">
        <v>730</v>
      </c>
      <c r="AJ6">
        <v>21.657567974999999</v>
      </c>
      <c r="AK6">
        <v>1.5735671388727279E-2</v>
      </c>
      <c r="AL6">
        <f t="shared" si="24"/>
        <v>0.21657567975</v>
      </c>
      <c r="AM6">
        <f t="shared" si="24"/>
        <v>1.573567138872728E-4</v>
      </c>
      <c r="AO6">
        <f t="shared" si="25"/>
        <v>1.397591756874294E-11</v>
      </c>
    </row>
    <row r="7" spans="1:41" x14ac:dyDescent="0.45">
      <c r="A7">
        <v>720</v>
      </c>
      <c r="B7">
        <v>3.1510072964709493E-2</v>
      </c>
      <c r="C7">
        <v>0.33772082416856053</v>
      </c>
      <c r="D7" s="18">
        <f t="shared" si="22"/>
        <v>1.3323114865302546</v>
      </c>
      <c r="E7" s="4">
        <f t="shared" si="0"/>
        <v>3.5070711209721663</v>
      </c>
      <c r="F7" s="4">
        <f t="shared" si="1"/>
        <v>37.588327729960788</v>
      </c>
      <c r="G7" s="1">
        <v>0.8269319146575298</v>
      </c>
      <c r="H7" s="1">
        <v>0.01</v>
      </c>
      <c r="I7" s="1"/>
      <c r="J7" s="4">
        <f t="shared" si="26"/>
        <v>0.64972761209905194</v>
      </c>
      <c r="K7" s="1">
        <f t="shared" si="2"/>
        <v>11.143813479085418</v>
      </c>
      <c r="L7" s="1">
        <f t="shared" si="27"/>
        <v>0.66078500633681536</v>
      </c>
      <c r="M7" s="1">
        <f t="shared" si="28"/>
        <v>2.0301008077317603E-2</v>
      </c>
      <c r="N7" s="1">
        <f t="shared" si="3"/>
        <v>4.247410157862296E-12</v>
      </c>
      <c r="O7" s="1">
        <f t="shared" si="4"/>
        <v>1.4464495765408954E-5</v>
      </c>
      <c r="P7" s="1">
        <f t="shared" si="5"/>
        <v>1.8172642451560619</v>
      </c>
      <c r="Q7" s="1">
        <f t="shared" si="6"/>
        <v>0.89013160721524776</v>
      </c>
      <c r="R7" s="1">
        <f t="shared" si="7"/>
        <v>0.96020584530133246</v>
      </c>
      <c r="S7" s="1">
        <f t="shared" si="8"/>
        <v>0.5781638451922525</v>
      </c>
      <c r="T7" s="1">
        <f t="shared" si="9"/>
        <v>1.2256142859504482</v>
      </c>
      <c r="U7" s="1">
        <f t="shared" si="23"/>
        <v>18410.615375392776</v>
      </c>
      <c r="V7" s="1">
        <f t="shared" si="10"/>
        <v>18410.615402551022</v>
      </c>
      <c r="W7" s="1">
        <f t="shared" si="11"/>
        <v>-0.20010331624434446</v>
      </c>
      <c r="X7" s="1">
        <f t="shared" si="12"/>
        <v>-2.1563276903851691</v>
      </c>
      <c r="Y7" s="1">
        <f t="shared" si="13"/>
        <v>0.49151965285871263</v>
      </c>
      <c r="Z7" s="1">
        <f t="shared" si="14"/>
        <v>-3.9821933086266648</v>
      </c>
      <c r="AA7" s="1">
        <f t="shared" si="15"/>
        <v>-2.4945891380392115E-5</v>
      </c>
      <c r="AB7" s="1">
        <f t="shared" si="16"/>
        <v>-0.96886855189737686</v>
      </c>
      <c r="AC7" s="1">
        <f t="shared" si="17"/>
        <v>2.030100808139431E-2</v>
      </c>
      <c r="AD7" s="1">
        <f t="shared" si="18"/>
        <v>1.3883169340751034E-5</v>
      </c>
      <c r="AE7" s="1">
        <f t="shared" si="19"/>
        <v>0.12751235054118895</v>
      </c>
      <c r="AF7" s="1">
        <f t="shared" si="20"/>
        <v>6.0405132744215043E-5</v>
      </c>
      <c r="AG7" s="1">
        <f t="shared" si="21"/>
        <v>0.87242724432606689</v>
      </c>
      <c r="AI7">
        <v>720</v>
      </c>
      <c r="AJ7">
        <v>12.751512524999999</v>
      </c>
      <c r="AK7">
        <v>5.2623737089433952E-3</v>
      </c>
      <c r="AL7">
        <f t="shared" si="24"/>
        <v>0.12751512525</v>
      </c>
      <c r="AM7">
        <f t="shared" si="24"/>
        <v>5.262373708943395E-5</v>
      </c>
      <c r="AO7">
        <f t="shared" si="25"/>
        <v>6.824912732235667E-11</v>
      </c>
    </row>
    <row r="8" spans="1:41" x14ac:dyDescent="0.45">
      <c r="A8">
        <v>710</v>
      </c>
      <c r="B8">
        <v>5.5704719514310178E-2</v>
      </c>
      <c r="C8">
        <v>0.30450612818172734</v>
      </c>
      <c r="D8" s="18">
        <f t="shared" si="22"/>
        <v>1.3324644667115881</v>
      </c>
      <c r="E8" s="4">
        <f t="shared" si="0"/>
        <v>6.1999352819427225</v>
      </c>
      <c r="F8" s="4">
        <f t="shared" si="1"/>
        <v>33.891532066626255</v>
      </c>
      <c r="G8" s="1">
        <v>0.87100741884504063</v>
      </c>
      <c r="H8" s="1">
        <v>0.01</v>
      </c>
      <c r="I8" s="1"/>
      <c r="J8" s="4">
        <f t="shared" si="26"/>
        <v>0.41353422087673503</v>
      </c>
      <c r="K8" s="1">
        <f t="shared" si="2"/>
        <v>11.766292620036877</v>
      </c>
      <c r="L8" s="1">
        <f t="shared" si="27"/>
        <v>0.66088287659146805</v>
      </c>
      <c r="M8" s="1">
        <f t="shared" si="28"/>
        <v>2.0317038245697982E-2</v>
      </c>
      <c r="N8" s="1">
        <f t="shared" si="3"/>
        <v>1.2240199137170396E-12</v>
      </c>
      <c r="O8" s="1">
        <f t="shared" si="4"/>
        <v>7.761828500354709E-6</v>
      </c>
      <c r="P8" s="1">
        <f t="shared" si="5"/>
        <v>0.69080318872302982</v>
      </c>
      <c r="Q8" s="1">
        <f t="shared" si="6"/>
        <v>1.1702215953063706</v>
      </c>
      <c r="R8" s="1">
        <f t="shared" si="7"/>
        <v>0.96017504856994151</v>
      </c>
      <c r="S8" s="1">
        <f t="shared" si="8"/>
        <v>0.57811123355094862</v>
      </c>
      <c r="T8" s="1">
        <f t="shared" si="9"/>
        <v>1.0688268370900449</v>
      </c>
      <c r="U8" s="1">
        <f t="shared" si="23"/>
        <v>168594.1155060695</v>
      </c>
      <c r="V8" s="1">
        <f t="shared" si="10"/>
        <v>168594.11550903518</v>
      </c>
      <c r="W8" s="1">
        <f t="shared" si="11"/>
        <v>-0.20003052143223976</v>
      </c>
      <c r="X8" s="1">
        <f t="shared" si="12"/>
        <v>-2.1562224671020886</v>
      </c>
      <c r="Y8" s="1">
        <f t="shared" si="13"/>
        <v>0.18679424046050408</v>
      </c>
      <c r="Z8" s="1">
        <f t="shared" si="14"/>
        <v>1.2841534804811694</v>
      </c>
      <c r="AA8" s="1">
        <f t="shared" si="15"/>
        <v>-3.7386281803297438E-6</v>
      </c>
      <c r="AB8" s="1">
        <f t="shared" si="16"/>
        <v>-1.0422440527399641</v>
      </c>
      <c r="AC8" s="1">
        <f t="shared" si="17"/>
        <v>2.0317038246872771E-2</v>
      </c>
      <c r="AD8" s="1">
        <f t="shared" si="18"/>
        <v>7.4496377107847748E-6</v>
      </c>
      <c r="AE8" s="1">
        <f t="shared" si="19"/>
        <v>6.723521264307479E-2</v>
      </c>
      <c r="AF8" s="1">
        <f t="shared" si="20"/>
        <v>1.3181444132989928E-5</v>
      </c>
      <c r="AG8" s="1">
        <f t="shared" si="21"/>
        <v>0.93275160591279227</v>
      </c>
      <c r="AI8">
        <v>710</v>
      </c>
      <c r="AJ8">
        <v>6.7235147954999999</v>
      </c>
      <c r="AK8">
        <v>1.2018219431447531E-3</v>
      </c>
      <c r="AL8">
        <f t="shared" si="24"/>
        <v>6.7235147955000005E-2</v>
      </c>
      <c r="AM8">
        <f t="shared" si="24"/>
        <v>1.2018219431447531E-5</v>
      </c>
      <c r="AO8">
        <f t="shared" si="25"/>
        <v>1.3572762532978743E-12</v>
      </c>
    </row>
    <row r="9" spans="1:41" x14ac:dyDescent="0.45">
      <c r="A9">
        <v>700</v>
      </c>
      <c r="B9">
        <v>6.6659058978591854E-2</v>
      </c>
      <c r="C9">
        <v>8.4438673046647053E-2</v>
      </c>
      <c r="D9" s="18">
        <f t="shared" si="22"/>
        <v>1.3326243690129114</v>
      </c>
      <c r="E9" s="4">
        <f t="shared" si="0"/>
        <v>7.4191532643172735</v>
      </c>
      <c r="F9" s="4">
        <f t="shared" si="1"/>
        <v>9.3980243100918166</v>
      </c>
      <c r="G9" s="1">
        <v>0.71591619514672922</v>
      </c>
      <c r="H9" s="1">
        <v>0.01</v>
      </c>
      <c r="I9" s="1"/>
      <c r="J9" s="4">
        <f t="shared" si="26"/>
        <v>0.26462799662541464</v>
      </c>
      <c r="K9" s="1">
        <f t="shared" si="2"/>
        <v>11.229034482264474</v>
      </c>
      <c r="L9" s="1">
        <f t="shared" si="27"/>
        <v>0.66098512381895591</v>
      </c>
      <c r="M9" s="1">
        <f t="shared" si="28"/>
        <v>2.0333798268192715E-2</v>
      </c>
      <c r="N9" s="1">
        <f t="shared" si="3"/>
        <v>3.5875923155425284E-12</v>
      </c>
      <c r="O9" s="1">
        <f t="shared" si="4"/>
        <v>1.3282881164828706E-5</v>
      </c>
      <c r="P9" s="1">
        <f t="shared" si="5"/>
        <v>0.35253871936416448</v>
      </c>
      <c r="Q9" s="1">
        <f t="shared" si="6"/>
        <v>1.292221595382689</v>
      </c>
      <c r="R9" s="1">
        <f t="shared" si="7"/>
        <v>0.96014285069708516</v>
      </c>
      <c r="S9" s="1">
        <f t="shared" si="8"/>
        <v>0.57805626126832121</v>
      </c>
      <c r="T9" s="1">
        <f t="shared" si="9"/>
        <v>1.0170249516152803</v>
      </c>
      <c r="U9" s="1">
        <f t="shared" si="23"/>
        <v>174828.65345680315</v>
      </c>
      <c r="V9" s="1">
        <f t="shared" si="10"/>
        <v>174828.65345966307</v>
      </c>
      <c r="W9" s="1">
        <f t="shared" si="11"/>
        <v>-0.19995447961342663</v>
      </c>
      <c r="X9" s="1">
        <f t="shared" si="12"/>
        <v>-2.1561125225372026</v>
      </c>
      <c r="Y9" s="1">
        <f t="shared" si="13"/>
        <v>9.5300938594686524E-2</v>
      </c>
      <c r="Z9" s="1">
        <f t="shared" si="14"/>
        <v>0.42142652308436757</v>
      </c>
      <c r="AA9" s="1">
        <f t="shared" si="15"/>
        <v>-4.3481280563987273E-6</v>
      </c>
      <c r="AB9" s="1">
        <f t="shared" si="16"/>
        <v>-1.0689567924372587</v>
      </c>
      <c r="AC9" s="1">
        <f t="shared" si="17"/>
        <v>2.0333798271635891E-2</v>
      </c>
      <c r="AD9" s="1">
        <f t="shared" si="18"/>
        <v>1.2748190297348411E-5</v>
      </c>
      <c r="AE9" s="1">
        <f t="shared" si="19"/>
        <v>4.5469951294633021E-2</v>
      </c>
      <c r="AF9" s="1">
        <f t="shared" si="20"/>
        <v>1.6847807095113642E-5</v>
      </c>
      <c r="AG9" s="1">
        <f t="shared" si="21"/>
        <v>0.95451320089827185</v>
      </c>
      <c r="AI9">
        <v>700</v>
      </c>
      <c r="AJ9">
        <v>4.5470323564999999</v>
      </c>
      <c r="AK9">
        <v>1.3822327707371537E-3</v>
      </c>
      <c r="AL9">
        <f t="shared" si="24"/>
        <v>4.5470323564999998E-2</v>
      </c>
      <c r="AM9">
        <f t="shared" si="24"/>
        <v>1.3822327707371538E-5</v>
      </c>
      <c r="AO9">
        <f t="shared" si="25"/>
        <v>9.2921107517817435E-12</v>
      </c>
    </row>
    <row r="10" spans="1:41" x14ac:dyDescent="0.45">
      <c r="A10">
        <v>690</v>
      </c>
      <c r="B10">
        <v>7.8348416404027343E-2</v>
      </c>
      <c r="C10">
        <v>0.17796522802792217</v>
      </c>
      <c r="D10" s="18">
        <f t="shared" si="22"/>
        <v>1.3327916214110298</v>
      </c>
      <c r="E10" s="4">
        <f t="shared" si="0"/>
        <v>8.7201787457682425</v>
      </c>
      <c r="F10" s="4">
        <f t="shared" si="1"/>
        <v>19.807529879507737</v>
      </c>
      <c r="G10" s="1">
        <v>0.87080760900125531</v>
      </c>
      <c r="H10" s="1">
        <v>0.01</v>
      </c>
      <c r="I10" s="1"/>
      <c r="J10" s="4">
        <f t="shared" si="26"/>
        <v>0.22687699641087358</v>
      </c>
      <c r="K10" s="1">
        <f t="shared" si="2"/>
        <v>12.553706071327868</v>
      </c>
      <c r="L10" s="1">
        <f t="shared" si="27"/>
        <v>0.66109201467316836</v>
      </c>
      <c r="M10" s="1">
        <f t="shared" si="28"/>
        <v>2.0351333618480971E-2</v>
      </c>
      <c r="N10" s="1">
        <f t="shared" si="3"/>
        <v>2.5385301466394901E-13</v>
      </c>
      <c r="O10" s="1">
        <f t="shared" si="4"/>
        <v>3.5317888064703918E-6</v>
      </c>
      <c r="P10" s="1">
        <f t="shared" si="5"/>
        <v>0.28748303430986422</v>
      </c>
      <c r="Q10" s="1">
        <f t="shared" si="6"/>
        <v>1.3185464042141188</v>
      </c>
      <c r="R10" s="1">
        <f t="shared" si="7"/>
        <v>0.96010916446532413</v>
      </c>
      <c r="S10" s="1">
        <f t="shared" si="8"/>
        <v>0.57799878392301607</v>
      </c>
      <c r="T10" s="1">
        <f t="shared" si="9"/>
        <v>1.0067211923740362</v>
      </c>
      <c r="U10" s="1">
        <f t="shared" si="23"/>
        <v>910746.06812026829</v>
      </c>
      <c r="V10" s="1">
        <f t="shared" si="10"/>
        <v>910746.0681208173</v>
      </c>
      <c r="W10" s="1">
        <f t="shared" si="11"/>
        <v>-0.1998749936299003</v>
      </c>
      <c r="X10" s="1">
        <f t="shared" si="12"/>
        <v>-2.1559975678460717</v>
      </c>
      <c r="Y10" s="1">
        <f t="shared" si="13"/>
        <v>7.7692363207927509E-2</v>
      </c>
      <c r="Z10" s="1">
        <f t="shared" si="14"/>
        <v>0.32158889501653853</v>
      </c>
      <c r="AA10" s="1">
        <f t="shared" si="15"/>
        <v>-9.3963998533673844E-7</v>
      </c>
      <c r="AB10" s="1">
        <f t="shared" si="16"/>
        <v>-1.074388199038163</v>
      </c>
      <c r="AC10" s="1">
        <f t="shared" si="17"/>
        <v>2.0351333618724595E-2</v>
      </c>
      <c r="AD10" s="1">
        <f t="shared" si="18"/>
        <v>3.3894983668451014E-6</v>
      </c>
      <c r="AE10" s="1">
        <f t="shared" si="19"/>
        <v>4.1045511008289438E-2</v>
      </c>
      <c r="AF10" s="1">
        <f t="shared" si="20"/>
        <v>4.2852402094473737E-6</v>
      </c>
      <c r="AG10" s="1">
        <f t="shared" si="21"/>
        <v>0.95895020375150108</v>
      </c>
      <c r="AI10">
        <v>690</v>
      </c>
      <c r="AJ10">
        <v>4.1040771004999996</v>
      </c>
      <c r="AK10">
        <v>5.1920470334773433E-4</v>
      </c>
      <c r="AL10">
        <f t="shared" si="24"/>
        <v>4.1040771004999997E-2</v>
      </c>
      <c r="AM10">
        <f t="shared" si="24"/>
        <v>5.1920470334773431E-6</v>
      </c>
      <c r="AO10">
        <f t="shared" si="25"/>
        <v>2.3289929800021109E-11</v>
      </c>
    </row>
    <row r="11" spans="1:41" x14ac:dyDescent="0.45">
      <c r="A11">
        <v>680</v>
      </c>
      <c r="B11">
        <v>7.4893495222935133E-2</v>
      </c>
      <c r="C11">
        <v>0.14258824198500875</v>
      </c>
      <c r="D11" s="18">
        <f t="shared" si="22"/>
        <v>1.3329666857437052</v>
      </c>
      <c r="E11" s="4">
        <f t="shared" si="0"/>
        <v>8.3356460183126799</v>
      </c>
      <c r="F11" s="4">
        <f t="shared" si="1"/>
        <v>15.870071332931474</v>
      </c>
      <c r="G11" s="1">
        <v>0.84553553374620516</v>
      </c>
      <c r="H11" s="1">
        <v>0.01</v>
      </c>
      <c r="I11" s="1"/>
      <c r="J11" s="4">
        <f t="shared" si="26"/>
        <v>0.2272513445296952</v>
      </c>
      <c r="K11" s="1">
        <f t="shared" si="2"/>
        <v>12.005940033290075</v>
      </c>
      <c r="L11" s="1">
        <f t="shared" si="27"/>
        <v>0.66120383653268466</v>
      </c>
      <c r="M11" s="1">
        <f t="shared" si="28"/>
        <v>2.0369693401000276E-2</v>
      </c>
      <c r="N11" s="1">
        <f t="shared" si="3"/>
        <v>7.5990181031254284E-13</v>
      </c>
      <c r="O11" s="1">
        <f t="shared" si="4"/>
        <v>6.1078237092813239E-6</v>
      </c>
      <c r="P11" s="1">
        <f t="shared" si="5"/>
        <v>0.28809148063955264</v>
      </c>
      <c r="Q11" s="1">
        <f t="shared" si="6"/>
        <v>1.318153723050685</v>
      </c>
      <c r="R11" s="1">
        <f t="shared" si="7"/>
        <v>0.96007389570126112</v>
      </c>
      <c r="S11" s="1">
        <f t="shared" si="8"/>
        <v>0.57793864581071319</v>
      </c>
      <c r="T11" s="1">
        <f t="shared" si="9"/>
        <v>1.0067663732340724</v>
      </c>
      <c r="U11" s="1">
        <f t="shared" si="23"/>
        <v>484550.88694234827</v>
      </c>
      <c r="V11" s="1">
        <f t="shared" si="10"/>
        <v>484550.88694338017</v>
      </c>
      <c r="W11" s="1">
        <f t="shared" si="11"/>
        <v>-0.1997918510619337</v>
      </c>
      <c r="X11" s="1">
        <f t="shared" si="12"/>
        <v>-2.155877291621545</v>
      </c>
      <c r="Y11" s="1">
        <f t="shared" si="13"/>
        <v>7.7833487531087084E-2</v>
      </c>
      <c r="Z11" s="1">
        <f t="shared" si="14"/>
        <v>0.32247462133509869</v>
      </c>
      <c r="AA11" s="1">
        <f t="shared" si="15"/>
        <v>-1.7129081187640995E-6</v>
      </c>
      <c r="AB11" s="1">
        <f t="shared" si="16"/>
        <v>-1.0743040746434349</v>
      </c>
      <c r="AC11" s="1">
        <f t="shared" si="17"/>
        <v>2.0369693401729536E-2</v>
      </c>
      <c r="AD11" s="1">
        <f t="shared" si="18"/>
        <v>5.8615290018149535E-6</v>
      </c>
      <c r="AE11" s="1">
        <f t="shared" si="19"/>
        <v>4.1099556777215975E-2</v>
      </c>
      <c r="AF11" s="1">
        <f t="shared" si="20"/>
        <v>7.3901552255623669E-6</v>
      </c>
      <c r="AG11" s="1">
        <f t="shared" si="21"/>
        <v>0.95889305306755845</v>
      </c>
      <c r="AI11">
        <v>680</v>
      </c>
      <c r="AJ11">
        <v>4.1100697514999993</v>
      </c>
      <c r="AK11">
        <v>8.2645985444971789E-4</v>
      </c>
      <c r="AL11">
        <f t="shared" si="24"/>
        <v>4.1100697514999993E-2</v>
      </c>
      <c r="AM11">
        <f t="shared" si="24"/>
        <v>8.2645985444971781E-6</v>
      </c>
      <c r="AO11">
        <f t="shared" si="25"/>
        <v>2.0659338099161976E-12</v>
      </c>
    </row>
    <row r="12" spans="1:41" x14ac:dyDescent="0.45">
      <c r="A12">
        <v>670</v>
      </c>
      <c r="B12">
        <v>7.1272787281972727E-2</v>
      </c>
      <c r="C12">
        <v>0.19964541334375455</v>
      </c>
      <c r="D12" s="18">
        <f t="shared" si="22"/>
        <v>1.3331500609971028</v>
      </c>
      <c r="E12" s="4">
        <f t="shared" si="0"/>
        <v>7.9326612244835646</v>
      </c>
      <c r="F12" s="4">
        <f t="shared" si="1"/>
        <v>22.220534505159879</v>
      </c>
      <c r="G12" s="1">
        <v>0.8973479529562729</v>
      </c>
      <c r="H12" s="1">
        <v>0.01</v>
      </c>
      <c r="I12" s="1"/>
      <c r="J12" s="4">
        <f t="shared" si="26"/>
        <v>0.2233270735020943</v>
      </c>
      <c r="K12" s="1">
        <f t="shared" si="2"/>
        <v>11.367786415140369</v>
      </c>
      <c r="L12" s="1">
        <f t="shared" si="27"/>
        <v>0.6613208994711951</v>
      </c>
      <c r="M12" s="1">
        <f t="shared" si="28"/>
        <v>2.0388930707148919E-2</v>
      </c>
      <c r="N12" s="1">
        <f t="shared" si="3"/>
        <v>2.7255906252854394E-12</v>
      </c>
      <c r="O12" s="1">
        <f t="shared" si="4"/>
        <v>1.1562003285500251E-5</v>
      </c>
      <c r="P12" s="1">
        <f t="shared" si="5"/>
        <v>0.28168057081880504</v>
      </c>
      <c r="Q12" s="1">
        <f t="shared" si="6"/>
        <v>1.3206689146023329</v>
      </c>
      <c r="R12" s="1">
        <f t="shared" si="7"/>
        <v>0.96003694259399897</v>
      </c>
      <c r="S12" s="1">
        <f t="shared" si="8"/>
        <v>0.57787567886468072</v>
      </c>
      <c r="T12" s="1">
        <f t="shared" si="9"/>
        <v>1.0056976479855169</v>
      </c>
      <c r="U12" s="1">
        <f t="shared" si="23"/>
        <v>235803.44892763914</v>
      </c>
      <c r="V12" s="1">
        <f t="shared" si="10"/>
        <v>235803.44892975953</v>
      </c>
      <c r="W12" s="1">
        <f t="shared" si="11"/>
        <v>-0.19970482278394758</v>
      </c>
      <c r="X12" s="1">
        <f t="shared" si="12"/>
        <v>-2.1557513577297858</v>
      </c>
      <c r="Y12" s="1">
        <f t="shared" si="13"/>
        <v>7.6077593751788797E-2</v>
      </c>
      <c r="Z12" s="1">
        <f t="shared" si="14"/>
        <v>0.31332414397052122</v>
      </c>
      <c r="AA12" s="1">
        <f t="shared" si="15"/>
        <v>-3.4237859533381829E-6</v>
      </c>
      <c r="AB12" s="1">
        <f t="shared" si="16"/>
        <v>-1.0748137237433739</v>
      </c>
      <c r="AC12" s="1">
        <f t="shared" si="17"/>
        <v>2.03889307097645E-2</v>
      </c>
      <c r="AD12" s="1">
        <f t="shared" si="18"/>
        <v>1.1095335940842489E-5</v>
      </c>
      <c r="AE12" s="1">
        <f t="shared" si="19"/>
        <v>4.0670928037049331E-2</v>
      </c>
      <c r="AF12" s="1">
        <f t="shared" si="20"/>
        <v>1.3858376063936605E-5</v>
      </c>
      <c r="AG12" s="1">
        <f t="shared" si="21"/>
        <v>0.95931521358688676</v>
      </c>
      <c r="AI12">
        <v>670</v>
      </c>
      <c r="AJ12">
        <v>4.0668702124999996</v>
      </c>
      <c r="AK12">
        <v>1.1455699406355199E-3</v>
      </c>
      <c r="AL12">
        <f t="shared" si="24"/>
        <v>4.0668702124999997E-2</v>
      </c>
      <c r="AM12">
        <f t="shared" si="24"/>
        <v>1.14556994063552E-5</v>
      </c>
      <c r="AO12">
        <f t="shared" si="25"/>
        <v>1.0727539572254271E-11</v>
      </c>
    </row>
    <row r="13" spans="1:41" x14ac:dyDescent="0.45">
      <c r="A13" s="19">
        <v>660</v>
      </c>
      <c r="B13" s="19">
        <v>7.1007406055811295E-2</v>
      </c>
      <c r="C13" s="19">
        <v>0.20949826463279933</v>
      </c>
      <c r="D13" s="22">
        <f t="shared" si="22"/>
        <v>1.3333422869735843</v>
      </c>
      <c r="E13" s="23">
        <f t="shared" si="0"/>
        <v>7.9031242940117972</v>
      </c>
      <c r="F13" s="23">
        <f t="shared" si="1"/>
        <v>23.317156853630564</v>
      </c>
      <c r="G13" s="24">
        <v>0.90510831645413958</v>
      </c>
      <c r="H13" s="24">
        <v>0.01</v>
      </c>
      <c r="I13" s="1"/>
      <c r="J13" s="4">
        <f t="shared" si="26"/>
        <v>0.21872910640950538</v>
      </c>
      <c r="K13" s="1">
        <f t="shared" si="2"/>
        <v>11.258805891014893</v>
      </c>
      <c r="L13" s="1">
        <f t="shared" si="27"/>
        <v>0.66144353845046044</v>
      </c>
      <c r="M13" s="1">
        <f t="shared" si="28"/>
        <v>2.040910301318587E-2</v>
      </c>
      <c r="N13" s="1">
        <f t="shared" si="3"/>
        <v>3.3927305948647506E-12</v>
      </c>
      <c r="O13" s="1">
        <f t="shared" si="4"/>
        <v>1.2893259648561598E-5</v>
      </c>
      <c r="P13" s="1">
        <f t="shared" si="5"/>
        <v>0.27425191864005899</v>
      </c>
      <c r="Q13" s="1">
        <f t="shared" si="6"/>
        <v>1.3236107577230298</v>
      </c>
      <c r="R13" s="1">
        <f t="shared" si="7"/>
        <v>0.9599981949339349</v>
      </c>
      <c r="S13" s="1">
        <f t="shared" si="8"/>
        <v>0.57780970145351662</v>
      </c>
      <c r="T13" s="1">
        <f t="shared" si="9"/>
        <v>1.0044647046994852</v>
      </c>
      <c r="U13" s="1">
        <f t="shared" si="23"/>
        <v>211063.80490750674</v>
      </c>
      <c r="V13" s="1">
        <f t="shared" si="10"/>
        <v>211063.80490987567</v>
      </c>
      <c r="W13" s="1">
        <f t="shared" si="11"/>
        <v>-0.19961366135818509</v>
      </c>
      <c r="X13" s="1">
        <f t="shared" si="12"/>
        <v>-2.1556194029075613</v>
      </c>
      <c r="Y13" s="1">
        <f t="shared" si="13"/>
        <v>7.4046884314934655E-2</v>
      </c>
      <c r="Z13" s="1">
        <f t="shared" si="14"/>
        <v>0.30286154065064735</v>
      </c>
      <c r="AA13" s="1">
        <f t="shared" si="15"/>
        <v>-3.8258868632864932E-6</v>
      </c>
      <c r="AB13" s="1">
        <f t="shared" si="16"/>
        <v>-1.0754090096272331</v>
      </c>
      <c r="AC13" s="1">
        <f t="shared" si="17"/>
        <v>2.040910301644153E-2</v>
      </c>
      <c r="AD13" s="1">
        <f t="shared" si="18"/>
        <v>1.237235036847422E-5</v>
      </c>
      <c r="AE13" s="1">
        <f t="shared" si="19"/>
        <v>4.0172087937242369E-2</v>
      </c>
      <c r="AF13" s="1">
        <f t="shared" si="20"/>
        <v>1.5349763273911121E-5</v>
      </c>
      <c r="AG13" s="1">
        <f t="shared" si="21"/>
        <v>0.95981256229948375</v>
      </c>
      <c r="AI13">
        <v>660</v>
      </c>
      <c r="AJ13">
        <v>4.017279029</v>
      </c>
      <c r="AK13">
        <v>1.7366728813753385E-3</v>
      </c>
      <c r="AL13">
        <f t="shared" si="24"/>
        <v>4.0172790290000003E-2</v>
      </c>
      <c r="AM13">
        <f t="shared" si="24"/>
        <v>1.7366728813753386E-5</v>
      </c>
      <c r="AO13" s="19">
        <f t="shared" si="25"/>
        <v>4.5614493850670891E-12</v>
      </c>
    </row>
    <row r="14" spans="1:41" x14ac:dyDescent="0.45">
      <c r="A14" s="20">
        <v>650</v>
      </c>
      <c r="B14" s="20">
        <v>7.7104609140335498E-2</v>
      </c>
      <c r="C14" s="20">
        <v>0.14139366206280471</v>
      </c>
      <c r="D14" s="25">
        <f t="shared" si="22"/>
        <v>1.3335439483911629</v>
      </c>
      <c r="E14" s="26">
        <f t="shared" si="0"/>
        <v>8.5817429973193402</v>
      </c>
      <c r="F14" s="26">
        <f t="shared" si="1"/>
        <v>15.737114587590163</v>
      </c>
      <c r="G14" s="27">
        <v>0.8476636645141804</v>
      </c>
      <c r="H14" s="27">
        <v>0.01</v>
      </c>
      <c r="I14" s="1"/>
      <c r="J14" s="4">
        <f t="shared" si="26"/>
        <v>0.21835481140691748</v>
      </c>
      <c r="K14" s="1">
        <f t="shared" si="2"/>
        <v>12.219713106925859</v>
      </c>
      <c r="L14" s="1">
        <f t="shared" si="27"/>
        <v>0.66157211576501462</v>
      </c>
      <c r="M14" s="1">
        <f t="shared" si="28"/>
        <v>2.0430272625527268E-2</v>
      </c>
      <c r="N14" s="1">
        <f t="shared" si="3"/>
        <v>4.9701124678649999E-13</v>
      </c>
      <c r="O14" s="1">
        <f t="shared" si="4"/>
        <v>4.9322607407035808E-6</v>
      </c>
      <c r="P14" s="1">
        <f t="shared" si="5"/>
        <v>0.27364559547251549</v>
      </c>
      <c r="Q14" s="1">
        <f t="shared" si="6"/>
        <v>1.3237002414741812</v>
      </c>
      <c r="R14" s="1">
        <f t="shared" si="7"/>
        <v>0.95995753326102151</v>
      </c>
      <c r="S14" s="1">
        <f t="shared" si="8"/>
        <v>0.57774051703981666</v>
      </c>
      <c r="T14" s="1">
        <f t="shared" si="9"/>
        <v>1.0043104864481862</v>
      </c>
      <c r="U14" s="1">
        <f t="shared" si="23"/>
        <v>637875.39120661456</v>
      </c>
      <c r="V14" s="1">
        <f t="shared" si="10"/>
        <v>637875.3912073985</v>
      </c>
      <c r="W14" s="1">
        <f t="shared" si="11"/>
        <v>-0.19951809924503366</v>
      </c>
      <c r="X14" s="1">
        <f t="shared" si="12"/>
        <v>-2.1554810340797106</v>
      </c>
      <c r="Y14" s="1">
        <f t="shared" si="13"/>
        <v>7.3857707256624869E-2</v>
      </c>
      <c r="Z14" s="1">
        <f t="shared" si="14"/>
        <v>0.30202468952474237</v>
      </c>
      <c r="AA14" s="1">
        <f t="shared" si="15"/>
        <v>-1.332138976672188E-6</v>
      </c>
      <c r="AB14" s="1">
        <f t="shared" si="16"/>
        <v>-1.0754227195109767</v>
      </c>
      <c r="AC14" s="1">
        <f t="shared" si="17"/>
        <v>2.0430272626004178E-2</v>
      </c>
      <c r="AD14" s="1">
        <f t="shared" si="18"/>
        <v>4.7327845836173247E-6</v>
      </c>
      <c r="AE14" s="1">
        <f t="shared" si="19"/>
        <v>4.0144593131037382E-2</v>
      </c>
      <c r="AF14" s="1">
        <f t="shared" si="20"/>
        <v>5.9031821262985523E-6</v>
      </c>
      <c r="AG14" s="1">
        <f t="shared" si="21"/>
        <v>0.9598495036868363</v>
      </c>
      <c r="AI14">
        <v>650</v>
      </c>
      <c r="AJ14">
        <v>4.0146048069999996</v>
      </c>
      <c r="AK14">
        <v>7.1873227362952803E-4</v>
      </c>
      <c r="AL14">
        <f t="shared" si="24"/>
        <v>4.0146048069999996E-2</v>
      </c>
      <c r="AM14">
        <f t="shared" si="24"/>
        <v>7.18732273629528E-6</v>
      </c>
      <c r="AO14" s="20">
        <f t="shared" si="25"/>
        <v>3.765864491174924E-12</v>
      </c>
    </row>
    <row r="15" spans="1:41" x14ac:dyDescent="0.45">
      <c r="A15">
        <v>640</v>
      </c>
      <c r="B15">
        <v>7.7359245378831196E-2</v>
      </c>
      <c r="C15">
        <v>0.14167613403355866</v>
      </c>
      <c r="D15" s="18">
        <f t="shared" si="22"/>
        <v>1.333755679473877</v>
      </c>
      <c r="E15" s="4">
        <f t="shared" si="0"/>
        <v>8.6100840106639112</v>
      </c>
      <c r="F15" s="4">
        <f t="shared" si="1"/>
        <v>15.768553717935079</v>
      </c>
      <c r="G15" s="1">
        <v>0.84976085187826456</v>
      </c>
      <c r="H15" s="1">
        <v>0.01</v>
      </c>
      <c r="I15" s="1"/>
      <c r="J15" s="4">
        <f t="shared" si="26"/>
        <v>0.21577778315826182</v>
      </c>
      <c r="K15" s="1">
        <f t="shared" si="2"/>
        <v>12.219780692342788</v>
      </c>
      <c r="L15" s="1">
        <f t="shared" si="27"/>
        <v>0.66170702377220791</v>
      </c>
      <c r="M15" s="1">
        <f t="shared" si="28"/>
        <v>2.0452507180033195E-2</v>
      </c>
      <c r="N15" s="1">
        <f t="shared" si="3"/>
        <v>4.9748490115831844E-13</v>
      </c>
      <c r="O15" s="1">
        <f t="shared" si="4"/>
        <v>4.9319274030695276E-6</v>
      </c>
      <c r="P15" s="1">
        <f t="shared" si="5"/>
        <v>0.26952129378602252</v>
      </c>
      <c r="Q15" s="1">
        <f t="shared" si="6"/>
        <v>1.3252529362894552</v>
      </c>
      <c r="R15" s="1">
        <f t="shared" si="7"/>
        <v>0.95991482790991878</v>
      </c>
      <c r="S15" s="1">
        <f t="shared" si="8"/>
        <v>0.57766791268104245</v>
      </c>
      <c r="T15" s="1">
        <f t="shared" si="9"/>
        <v>1.0035958409141859</v>
      </c>
      <c r="U15" s="1">
        <f t="shared" si="23"/>
        <v>643205.28896988265</v>
      </c>
      <c r="V15" s="1">
        <f t="shared" si="10"/>
        <v>643205.28897066007</v>
      </c>
      <c r="W15" s="1">
        <f t="shared" si="11"/>
        <v>-0.19941784680568572</v>
      </c>
      <c r="X15" s="1">
        <f t="shared" si="12"/>
        <v>-2.1553358253621622</v>
      </c>
      <c r="Y15" s="1">
        <f t="shared" si="13"/>
        <v>7.2718217349905953E-2</v>
      </c>
      <c r="Z15" s="1">
        <f t="shared" si="14"/>
        <v>0.29629257821345001</v>
      </c>
      <c r="AA15" s="1">
        <f t="shared" si="15"/>
        <v>-1.3256028413625075E-6</v>
      </c>
      <c r="AB15" s="1">
        <f t="shared" si="16"/>
        <v>-1.0757338288242315</v>
      </c>
      <c r="AC15" s="1">
        <f t="shared" si="17"/>
        <v>2.0452507180510539E-2</v>
      </c>
      <c r="AD15" s="1">
        <f t="shared" si="18"/>
        <v>4.7322498919628994E-6</v>
      </c>
      <c r="AE15" s="1">
        <f t="shared" si="19"/>
        <v>3.9874887156650406E-2</v>
      </c>
      <c r="AF15" s="1">
        <f t="shared" si="20"/>
        <v>5.8822495137232193E-6</v>
      </c>
      <c r="AG15" s="1">
        <f t="shared" si="21"/>
        <v>0.96011923059383586</v>
      </c>
      <c r="AI15">
        <v>640</v>
      </c>
      <c r="AJ15">
        <v>3.9876397849999998</v>
      </c>
      <c r="AK15">
        <v>7.2027387512203214E-4</v>
      </c>
      <c r="AL15">
        <f t="shared" si="24"/>
        <v>3.9876397849999995E-2</v>
      </c>
      <c r="AM15">
        <f t="shared" si="24"/>
        <v>7.202738751220321E-6</v>
      </c>
      <c r="AO15">
        <f t="shared" si="25"/>
        <v>4.0258862228388765E-12</v>
      </c>
    </row>
    <row r="16" spans="1:41" x14ac:dyDescent="0.45">
      <c r="A16">
        <v>630</v>
      </c>
      <c r="B16">
        <v>8.4643034467830572E-2</v>
      </c>
      <c r="C16">
        <v>0.15795605180108802</v>
      </c>
      <c r="D16" s="18">
        <f t="shared" si="22"/>
        <v>1.3339781691016692</v>
      </c>
      <c r="E16" s="4">
        <f t="shared" si="0"/>
        <v>9.4207697362695431</v>
      </c>
      <c r="F16" s="4">
        <f t="shared" si="1"/>
        <v>17.580508565461095</v>
      </c>
      <c r="G16" s="1">
        <v>0.8517717290441994</v>
      </c>
      <c r="H16" s="1">
        <v>0.01</v>
      </c>
      <c r="I16" s="1"/>
      <c r="J16" s="4">
        <f t="shared" si="26"/>
        <v>0.21667862287991624</v>
      </c>
      <c r="K16" s="1">
        <f t="shared" si="2"/>
        <v>13.385715011401501</v>
      </c>
      <c r="L16" s="1">
        <f t="shared" si="27"/>
        <v>0.66184868794630025</v>
      </c>
      <c r="M16" s="1">
        <f t="shared" si="28"/>
        <v>2.0475880202931764E-2</v>
      </c>
      <c r="N16" s="1">
        <f t="shared" si="3"/>
        <v>4.8368013207258843E-14</v>
      </c>
      <c r="O16" s="1">
        <f t="shared" si="4"/>
        <v>1.5369432580911097E-6</v>
      </c>
      <c r="P16" s="1">
        <f t="shared" si="5"/>
        <v>0.2709512896681156</v>
      </c>
      <c r="Q16" s="1">
        <f t="shared" si="6"/>
        <v>1.3244733777850468</v>
      </c>
      <c r="R16" s="1">
        <f t="shared" si="7"/>
        <v>0.95986993793746522</v>
      </c>
      <c r="S16" s="1">
        <f t="shared" si="8"/>
        <v>0.57759165735098605</v>
      </c>
      <c r="T16" s="1">
        <f t="shared" si="9"/>
        <v>1.003758626541748</v>
      </c>
      <c r="U16" s="1">
        <f t="shared" si="23"/>
        <v>2450752.3466577465</v>
      </c>
      <c r="V16" s="1">
        <f t="shared" si="10"/>
        <v>2450752.3466579504</v>
      </c>
      <c r="W16" s="1">
        <f t="shared" si="11"/>
        <v>-0.19931259006916707</v>
      </c>
      <c r="X16" s="1">
        <f t="shared" si="12"/>
        <v>-2.1551833147019797</v>
      </c>
      <c r="Y16" s="1">
        <f t="shared" si="13"/>
        <v>7.3076236475582368E-2</v>
      </c>
      <c r="Z16" s="1">
        <f t="shared" si="14"/>
        <v>0.29829112767689697</v>
      </c>
      <c r="AA16" s="1">
        <f t="shared" si="15"/>
        <v>-3.719039098341044E-7</v>
      </c>
      <c r="AB16" s="1">
        <f t="shared" si="16"/>
        <v>-1.0755703237678056</v>
      </c>
      <c r="AC16" s="1">
        <f t="shared" si="17"/>
        <v>2.0475880202978171E-2</v>
      </c>
      <c r="AD16" s="1">
        <f t="shared" si="18"/>
        <v>1.4746471074255696E-6</v>
      </c>
      <c r="AE16" s="1">
        <f t="shared" si="19"/>
        <v>3.9989629067519711E-2</v>
      </c>
      <c r="AF16" s="1">
        <f t="shared" si="20"/>
        <v>1.8460970657973816E-6</v>
      </c>
      <c r="AG16" s="1">
        <f t="shared" si="21"/>
        <v>0.96000852483541455</v>
      </c>
      <c r="AI16">
        <v>630</v>
      </c>
      <c r="AJ16">
        <v>3.9985013010000001</v>
      </c>
      <c r="AK16">
        <v>1.9933631585069634E-4</v>
      </c>
      <c r="AL16">
        <f t="shared" si="24"/>
        <v>3.9985013010000001E-2</v>
      </c>
      <c r="AM16">
        <f t="shared" si="24"/>
        <v>1.9933631585069634E-6</v>
      </c>
      <c r="AO16">
        <f t="shared" si="25"/>
        <v>2.1329674327334757E-11</v>
      </c>
    </row>
    <row r="17" spans="1:41" x14ac:dyDescent="0.45">
      <c r="A17">
        <v>620</v>
      </c>
      <c r="B17">
        <v>7.7289011273314639E-2</v>
      </c>
      <c r="C17">
        <v>0.14131648428496144</v>
      </c>
      <c r="D17" s="18">
        <f t="shared" si="22"/>
        <v>1.3342121665993518</v>
      </c>
      <c r="E17" s="4">
        <f t="shared" si="0"/>
        <v>8.6022669547199193</v>
      </c>
      <c r="F17" s="4">
        <f t="shared" si="1"/>
        <v>15.728524700916207</v>
      </c>
      <c r="G17" s="1">
        <v>0.84849261269461929</v>
      </c>
      <c r="H17" s="1">
        <v>0.01</v>
      </c>
      <c r="I17" s="1"/>
      <c r="J17" s="4">
        <f t="shared" si="26"/>
        <v>0.2169260305801663</v>
      </c>
      <c r="K17" s="1">
        <f t="shared" si="2"/>
        <v>12.226588412454475</v>
      </c>
      <c r="L17" s="1">
        <f t="shared" si="27"/>
        <v>0.66199757030132056</v>
      </c>
      <c r="M17" s="1">
        <f t="shared" si="28"/>
        <v>2.0500471742271591E-2</v>
      </c>
      <c r="N17" s="1">
        <f t="shared" si="3"/>
        <v>4.9190823689315514E-13</v>
      </c>
      <c r="O17" s="1">
        <f t="shared" si="4"/>
        <v>4.8984662480171898E-6</v>
      </c>
      <c r="P17" s="1">
        <f t="shared" si="5"/>
        <v>0.27133955784217761</v>
      </c>
      <c r="Q17" s="1">
        <f t="shared" si="6"/>
        <v>1.324120885713173</v>
      </c>
      <c r="R17" s="1">
        <f t="shared" si="7"/>
        <v>0.95982270991551488</v>
      </c>
      <c r="S17" s="1">
        <f t="shared" si="8"/>
        <v>0.5775115000568255</v>
      </c>
      <c r="T17" s="1">
        <f t="shared" si="9"/>
        <v>1.0037529034887247</v>
      </c>
      <c r="U17" s="1">
        <f t="shared" si="23"/>
        <v>644379.64004912542</v>
      </c>
      <c r="V17" s="1">
        <f t="shared" si="10"/>
        <v>644379.64004990144</v>
      </c>
      <c r="W17" s="1">
        <f t="shared" si="11"/>
        <v>-0.19920198823142626</v>
      </c>
      <c r="X17" s="1">
        <f t="shared" si="12"/>
        <v>-2.1550230001137276</v>
      </c>
      <c r="Y17" s="1">
        <f t="shared" si="13"/>
        <v>7.3151686873174041E-2</v>
      </c>
      <c r="Z17" s="1">
        <f t="shared" si="14"/>
        <v>0.2988442913846549</v>
      </c>
      <c r="AA17" s="1">
        <f t="shared" si="15"/>
        <v>-1.3199337595457984E-6</v>
      </c>
      <c r="AB17" s="1">
        <f t="shared" si="16"/>
        <v>-1.075493388612129</v>
      </c>
      <c r="AC17" s="1">
        <f t="shared" si="17"/>
        <v>2.0500471742743536E-2</v>
      </c>
      <c r="AD17" s="1">
        <f t="shared" si="18"/>
        <v>4.6996831854065186E-6</v>
      </c>
      <c r="AE17" s="1">
        <f t="shared" si="19"/>
        <v>4.0033215438514055E-2</v>
      </c>
      <c r="AF17" s="1">
        <f t="shared" si="20"/>
        <v>5.8507780072547218E-6</v>
      </c>
      <c r="AG17" s="1">
        <f t="shared" si="21"/>
        <v>0.95996093378347869</v>
      </c>
      <c r="AI17">
        <v>620</v>
      </c>
      <c r="AJ17">
        <v>4.003467917</v>
      </c>
      <c r="AK17">
        <v>7.3513841466764135E-4</v>
      </c>
      <c r="AL17">
        <f t="shared" si="24"/>
        <v>4.0034679170000004E-2</v>
      </c>
      <c r="AM17">
        <f t="shared" si="24"/>
        <v>7.3513841466764137E-6</v>
      </c>
      <c r="AO17">
        <f>(AJ17/100-AE17)^2+(AK17/100-AF17)^2</f>
        <v>4.3943286486266709E-12</v>
      </c>
    </row>
    <row r="18" spans="1:41" x14ac:dyDescent="0.45">
      <c r="A18">
        <v>610</v>
      </c>
      <c r="B18">
        <v>7.712715420144732E-2</v>
      </c>
      <c r="C18">
        <v>0.14112571726065953</v>
      </c>
      <c r="D18" s="18">
        <f t="shared" si="22"/>
        <v>1.3344584882572319</v>
      </c>
      <c r="E18" s="4">
        <f t="shared" si="0"/>
        <v>8.5842522626210869</v>
      </c>
      <c r="F18" s="4">
        <f t="shared" si="1"/>
        <v>15.707292331111406</v>
      </c>
      <c r="G18" s="1">
        <v>0.84680754041359829</v>
      </c>
      <c r="H18" s="1">
        <v>0.01</v>
      </c>
      <c r="I18" s="1"/>
      <c r="J18" s="4">
        <f t="shared" si="26"/>
        <v>0.21893823886809896</v>
      </c>
      <c r="K18" s="1">
        <f t="shared" si="2"/>
        <v>12.2324164922008</v>
      </c>
      <c r="L18" s="1">
        <f t="shared" si="27"/>
        <v>0.66215417323446402</v>
      </c>
      <c r="M18" s="1">
        <f t="shared" si="28"/>
        <v>2.0526369080268288E-2</v>
      </c>
      <c r="N18" s="1">
        <f t="shared" si="3"/>
        <v>4.8682196811756697E-13</v>
      </c>
      <c r="O18" s="1">
        <f t="shared" si="4"/>
        <v>4.8700006266179524E-6</v>
      </c>
      <c r="P18" s="1">
        <f t="shared" si="5"/>
        <v>0.27455476947244445</v>
      </c>
      <c r="Q18" s="1">
        <f t="shared" si="6"/>
        <v>1.3225796840649446</v>
      </c>
      <c r="R18" s="1">
        <f t="shared" si="7"/>
        <v>0.95977297656940042</v>
      </c>
      <c r="S18" s="1">
        <f t="shared" si="8"/>
        <v>0.5774271677227949</v>
      </c>
      <c r="T18" s="1">
        <f t="shared" si="9"/>
        <v>1.0041909091555847</v>
      </c>
      <c r="U18" s="1">
        <f t="shared" si="23"/>
        <v>643421.6703174382</v>
      </c>
      <c r="V18" s="1">
        <f t="shared" si="10"/>
        <v>643421.67031821539</v>
      </c>
      <c r="W18" s="1">
        <f t="shared" si="11"/>
        <v>-0.19908567084916223</v>
      </c>
      <c r="X18" s="1">
        <f t="shared" si="12"/>
        <v>-2.1548543354456653</v>
      </c>
      <c r="Y18" s="1">
        <f t="shared" si="13"/>
        <v>7.3987333835631622E-2</v>
      </c>
      <c r="Z18" s="1">
        <f t="shared" si="14"/>
        <v>0.30334875208519452</v>
      </c>
      <c r="AA18" s="1">
        <f t="shared" si="15"/>
        <v>-1.3175257381981467E-6</v>
      </c>
      <c r="AB18" s="1">
        <f t="shared" si="16"/>
        <v>-1.0751741890468449</v>
      </c>
      <c r="AC18" s="1">
        <f t="shared" si="17"/>
        <v>2.0526369080735331E-2</v>
      </c>
      <c r="AD18" s="1">
        <f t="shared" si="18"/>
        <v>4.6721256523163236E-6</v>
      </c>
      <c r="AE18" s="1">
        <f t="shared" si="19"/>
        <v>4.027257926186481E-2</v>
      </c>
      <c r="AF18" s="1">
        <f t="shared" si="20"/>
        <v>5.8322295699338376E-6</v>
      </c>
      <c r="AG18" s="1">
        <f t="shared" si="21"/>
        <v>0.95972158850856526</v>
      </c>
      <c r="AI18">
        <v>610</v>
      </c>
      <c r="AJ18">
        <v>4.0274035929999998</v>
      </c>
      <c r="AK18">
        <v>7.3285156103757249E-4</v>
      </c>
      <c r="AL18">
        <f t="shared" si="24"/>
        <v>4.027403593E-2</v>
      </c>
      <c r="AM18">
        <f t="shared" si="24"/>
        <v>7.3285156103757251E-6</v>
      </c>
      <c r="AO18">
        <f t="shared" si="25"/>
        <v>4.3607539708989095E-12</v>
      </c>
    </row>
    <row r="19" spans="1:41" x14ac:dyDescent="0.45">
      <c r="A19">
        <v>600</v>
      </c>
      <c r="B19">
        <v>7.5260956294285863E-2</v>
      </c>
      <c r="C19">
        <v>0.1390957772457812</v>
      </c>
      <c r="D19" s="18">
        <f t="shared" si="22"/>
        <v>1.3347180246913581</v>
      </c>
      <c r="E19" s="4">
        <f t="shared" si="0"/>
        <v>8.3765444355540168</v>
      </c>
      <c r="F19" s="4">
        <f t="shared" si="1"/>
        <v>15.481360007455448</v>
      </c>
      <c r="G19" s="1">
        <v>0.84578687801990549</v>
      </c>
      <c r="H19" s="1">
        <v>0.01</v>
      </c>
      <c r="I19" s="1"/>
      <c r="J19" s="4">
        <f t="shared" si="26"/>
        <v>0.2217981031595927</v>
      </c>
      <c r="K19" s="1">
        <f t="shared" si="2"/>
        <v>11.980302277114069</v>
      </c>
      <c r="L19" s="1">
        <f t="shared" si="27"/>
        <v>0.66231904385009621</v>
      </c>
      <c r="M19" s="1">
        <f t="shared" si="28"/>
        <v>2.0553667538660614E-2</v>
      </c>
      <c r="N19" s="1">
        <f t="shared" si="3"/>
        <v>8.0710676306080324E-13</v>
      </c>
      <c r="O19" s="1">
        <f t="shared" si="4"/>
        <v>6.2664391888052311E-6</v>
      </c>
      <c r="P19" s="1">
        <f t="shared" si="5"/>
        <v>0.27915549880894164</v>
      </c>
      <c r="Q19" s="1">
        <f t="shared" si="6"/>
        <v>1.3204566185504398</v>
      </c>
      <c r="R19" s="1">
        <f t="shared" si="7"/>
        <v>0.95972055523893951</v>
      </c>
      <c r="S19" s="1">
        <f t="shared" si="8"/>
        <v>0.57733836280677586</v>
      </c>
      <c r="T19" s="1">
        <f t="shared" si="9"/>
        <v>1.0048433046570129</v>
      </c>
      <c r="U19" s="1">
        <f t="shared" si="23"/>
        <v>476180.70950256515</v>
      </c>
      <c r="V19" s="1">
        <f t="shared" si="10"/>
        <v>476180.70950361522</v>
      </c>
      <c r="W19" s="1">
        <f t="shared" si="11"/>
        <v>-0.19896323468510252</v>
      </c>
      <c r="X19" s="1">
        <f t="shared" si="12"/>
        <v>-2.1546767256136765</v>
      </c>
      <c r="Y19" s="1">
        <f t="shared" si="13"/>
        <v>7.5193783404931491E-2</v>
      </c>
      <c r="Z19" s="1">
        <f t="shared" si="14"/>
        <v>0.30983953278924636</v>
      </c>
      <c r="AA19" s="1">
        <f t="shared" si="15"/>
        <v>-1.7476589414898081E-6</v>
      </c>
      <c r="AB19" s="1">
        <f t="shared" si="16"/>
        <v>-1.074735726532801</v>
      </c>
      <c r="AC19" s="1">
        <f t="shared" si="17"/>
        <v>2.0553667539434883E-2</v>
      </c>
      <c r="AD19" s="1">
        <f t="shared" si="18"/>
        <v>6.0114898509262443E-6</v>
      </c>
      <c r="AE19" s="1">
        <f t="shared" si="19"/>
        <v>4.0607836882054119E-2</v>
      </c>
      <c r="AF19" s="1">
        <f t="shared" si="20"/>
        <v>7.5217588631638603E-6</v>
      </c>
      <c r="AG19" s="1">
        <f t="shared" si="21"/>
        <v>0.95938464135908263</v>
      </c>
      <c r="AI19">
        <v>600</v>
      </c>
      <c r="AJ19">
        <v>4.0608401299999999</v>
      </c>
      <c r="AK19">
        <v>8.6641604116394504E-4</v>
      </c>
      <c r="AL19">
        <f t="shared" si="24"/>
        <v>4.0608401299999999E-2</v>
      </c>
      <c r="AM19">
        <f t="shared" si="24"/>
        <v>8.6641604116394502E-6</v>
      </c>
      <c r="AO19">
        <f t="shared" si="25"/>
        <v>1.6236489155917293E-12</v>
      </c>
    </row>
    <row r="20" spans="1:41" x14ac:dyDescent="0.45">
      <c r="A20">
        <v>590</v>
      </c>
      <c r="B20">
        <v>7.1750812360417637E-2</v>
      </c>
      <c r="C20">
        <v>0.19957576352096507</v>
      </c>
      <c r="D20" s="18">
        <f t="shared" si="22"/>
        <v>1.3349917491696419</v>
      </c>
      <c r="E20" s="4">
        <f t="shared" si="0"/>
        <v>7.9858654157144828</v>
      </c>
      <c r="F20" s="4">
        <f t="shared" si="1"/>
        <v>22.212782479883412</v>
      </c>
      <c r="G20" s="1">
        <v>0.8953904346037096</v>
      </c>
      <c r="H20" s="1">
        <v>0.01</v>
      </c>
      <c r="I20" s="1"/>
      <c r="J20" s="4">
        <f t="shared" si="26"/>
        <v>0.22539033386302482</v>
      </c>
      <c r="K20" s="1">
        <f t="shared" si="2"/>
        <v>11.474512385078469</v>
      </c>
      <c r="L20" s="1">
        <f t="shared" si="27"/>
        <v>0.66249277883424973</v>
      </c>
      <c r="M20" s="1">
        <f t="shared" si="28"/>
        <v>2.0582471391278931E-2</v>
      </c>
      <c r="N20" s="1">
        <f t="shared" si="3"/>
        <v>2.2226071017870828E-12</v>
      </c>
      <c r="O20" s="1">
        <f t="shared" si="4"/>
        <v>1.0391604004978963E-5</v>
      </c>
      <c r="P20" s="1">
        <f t="shared" si="5"/>
        <v>0.28498384853022563</v>
      </c>
      <c r="Q20" s="1">
        <f t="shared" si="6"/>
        <v>1.3178223674897076</v>
      </c>
      <c r="R20" s="1">
        <f t="shared" si="7"/>
        <v>0.95966524613494386</v>
      </c>
      <c r="S20" s="1">
        <f t="shared" si="8"/>
        <v>0.57724476061054952</v>
      </c>
      <c r="T20" s="1">
        <f t="shared" si="9"/>
        <v>1.0056840401530498</v>
      </c>
      <c r="U20" s="1">
        <f t="shared" si="23"/>
        <v>262809.59188956907</v>
      </c>
      <c r="V20" s="1">
        <f t="shared" si="10"/>
        <v>262809.59189147165</v>
      </c>
      <c r="W20" s="1">
        <f t="shared" si="11"/>
        <v>-0.19883424015444257</v>
      </c>
      <c r="X20" s="1">
        <f t="shared" si="12"/>
        <v>-2.1544895212214423</v>
      </c>
      <c r="Y20" s="1">
        <f t="shared" si="13"/>
        <v>7.6727819360096927E-2</v>
      </c>
      <c r="Z20" s="1">
        <f t="shared" si="14"/>
        <v>0.31814512414617901</v>
      </c>
      <c r="AA20" s="1">
        <f t="shared" si="15"/>
        <v>-3.0680533571736799E-6</v>
      </c>
      <c r="AB20" s="1">
        <f t="shared" si="16"/>
        <v>-1.0741918857074491</v>
      </c>
      <c r="AC20" s="1">
        <f t="shared" si="17"/>
        <v>2.0582471393410986E-2</v>
      </c>
      <c r="AD20" s="1">
        <f t="shared" si="18"/>
        <v>9.9682365003690001E-6</v>
      </c>
      <c r="AE20" s="1">
        <f t="shared" si="19"/>
        <v>4.1027686576946908E-2</v>
      </c>
      <c r="AF20" s="1">
        <f t="shared" si="20"/>
        <v>1.249204543098224E-5</v>
      </c>
      <c r="AG20" s="1">
        <f t="shared" si="21"/>
        <v>0.95895982137762215</v>
      </c>
      <c r="AI20">
        <v>590</v>
      </c>
      <c r="AJ20">
        <v>4.1026098730000005</v>
      </c>
      <c r="AK20">
        <v>1.0423719952357953E-3</v>
      </c>
      <c r="AL20">
        <f t="shared" si="24"/>
        <v>4.1026098730000002E-2</v>
      </c>
      <c r="AM20">
        <f t="shared" si="24"/>
        <v>1.0423719952357954E-5</v>
      </c>
      <c r="AO20">
        <f t="shared" si="25"/>
        <v>6.7992282123243906E-12</v>
      </c>
    </row>
    <row r="21" spans="1:41" x14ac:dyDescent="0.45">
      <c r="A21">
        <v>580</v>
      </c>
      <c r="B21">
        <v>7.301282487397015E-2</v>
      </c>
      <c r="C21">
        <v>0.13919392459201285</v>
      </c>
      <c r="D21" s="18">
        <f t="shared" si="22"/>
        <v>1.3352807270519074</v>
      </c>
      <c r="E21" s="4">
        <f t="shared" si="0"/>
        <v>8.1263274084728767</v>
      </c>
      <c r="F21" s="4">
        <f t="shared" si="1"/>
        <v>15.492283807091031</v>
      </c>
      <c r="G21" s="1">
        <v>0.8419037812726643</v>
      </c>
      <c r="H21" s="1">
        <v>0.01</v>
      </c>
      <c r="I21" s="1"/>
      <c r="J21" s="4">
        <f t="shared" si="26"/>
        <v>0.23159648101400823</v>
      </c>
      <c r="K21" s="1">
        <f t="shared" si="2"/>
        <v>11.770641573278892</v>
      </c>
      <c r="L21" s="1">
        <f t="shared" si="27"/>
        <v>0.66267602996110608</v>
      </c>
      <c r="M21" s="1">
        <f t="shared" si="28"/>
        <v>2.0612894900522122E-2</v>
      </c>
      <c r="N21" s="1">
        <f t="shared" si="3"/>
        <v>1.2310894836470473E-12</v>
      </c>
      <c r="O21" s="1">
        <f t="shared" si="4"/>
        <v>7.7281459661049574E-6</v>
      </c>
      <c r="P21" s="1">
        <f t="shared" si="5"/>
        <v>0.29518684062101042</v>
      </c>
      <c r="Q21" s="1">
        <f t="shared" si="6"/>
        <v>1.3133893014049214</v>
      </c>
      <c r="R21" s="1">
        <f t="shared" si="7"/>
        <v>0.95960683035945527</v>
      </c>
      <c r="S21" s="1">
        <f t="shared" si="8"/>
        <v>0.5771460062378494</v>
      </c>
      <c r="T21" s="1">
        <f t="shared" si="9"/>
        <v>1.0072075052383715</v>
      </c>
      <c r="U21" s="1">
        <f t="shared" si="23"/>
        <v>360910.21661521896</v>
      </c>
      <c r="V21" s="1">
        <f t="shared" si="10"/>
        <v>360910.2166166043</v>
      </c>
      <c r="W21" s="1">
        <f t="shared" si="11"/>
        <v>-0.19869820731389465</v>
      </c>
      <c r="X21" s="1">
        <f t="shared" si="12"/>
        <v>-2.1542920124758886</v>
      </c>
      <c r="Y21" s="1">
        <f t="shared" si="13"/>
        <v>7.9435597486628012E-2</v>
      </c>
      <c r="Z21" s="1">
        <f t="shared" si="14"/>
        <v>0.33290818615037293</v>
      </c>
      <c r="AA21" s="1">
        <f t="shared" si="15"/>
        <v>-2.2465928853781271E-6</v>
      </c>
      <c r="AB21" s="1">
        <f t="shared" si="16"/>
        <v>-1.0732781771968087</v>
      </c>
      <c r="AC21" s="1">
        <f t="shared" si="17"/>
        <v>2.0612894901702983E-2</v>
      </c>
      <c r="AD21" s="1">
        <f t="shared" si="18"/>
        <v>7.4128306679932621E-6</v>
      </c>
      <c r="AE21" s="1">
        <f t="shared" si="19"/>
        <v>4.1746979510313226E-2</v>
      </c>
      <c r="AF21" s="1">
        <f t="shared" si="20"/>
        <v>9.3860182341728806E-6</v>
      </c>
      <c r="AG21" s="1">
        <f t="shared" si="21"/>
        <v>0.95824363447145255</v>
      </c>
      <c r="AI21">
        <v>580</v>
      </c>
      <c r="AJ21">
        <v>4.1746783260000004</v>
      </c>
      <c r="AK21">
        <v>9.9697127815019768E-4</v>
      </c>
      <c r="AL21">
        <f t="shared" si="24"/>
        <v>4.1746783260000003E-2</v>
      </c>
      <c r="AM21">
        <f t="shared" si="24"/>
        <v>9.9697127815019773E-6</v>
      </c>
      <c r="AO21">
        <f t="shared" si="25"/>
        <v>3.7921351002163154E-13</v>
      </c>
    </row>
    <row r="22" spans="1:41" x14ac:dyDescent="0.45">
      <c r="A22">
        <v>570</v>
      </c>
      <c r="B22">
        <v>7.3745089992876531E-2</v>
      </c>
      <c r="C22">
        <v>0.13823074093976323</v>
      </c>
      <c r="D22" s="18">
        <f t="shared" si="22"/>
        <v>1.3355861265179871</v>
      </c>
      <c r="E22" s="4">
        <f t="shared" si="0"/>
        <v>8.207828516207158</v>
      </c>
      <c r="F22" s="4">
        <f t="shared" si="1"/>
        <v>15.385081466595647</v>
      </c>
      <c r="G22" s="1">
        <v>0.82891781859442182</v>
      </c>
      <c r="H22" s="1">
        <v>0.01</v>
      </c>
      <c r="I22" s="1"/>
      <c r="J22" s="4">
        <f t="shared" si="26"/>
        <v>0.24281618328052165</v>
      </c>
      <c r="K22" s="1">
        <f t="shared" si="2"/>
        <v>12.064855239666354</v>
      </c>
      <c r="L22" s="1">
        <f t="shared" si="27"/>
        <v>0.66286951032674402</v>
      </c>
      <c r="M22" s="1">
        <f t="shared" si="28"/>
        <v>2.0645063497430071E-2</v>
      </c>
      <c r="N22" s="1">
        <f t="shared" si="3"/>
        <v>6.8456723960267222E-13</v>
      </c>
      <c r="O22" s="1">
        <f t="shared" si="4"/>
        <v>5.7583750083407798E-6</v>
      </c>
      <c r="P22" s="1">
        <f t="shared" si="5"/>
        <v>0.31406274474906859</v>
      </c>
      <c r="Q22" s="1">
        <f t="shared" si="6"/>
        <v>1.305449121227154</v>
      </c>
      <c r="R22" s="1">
        <f t="shared" si="7"/>
        <v>0.95954506765224357</v>
      </c>
      <c r="S22" s="1">
        <f t="shared" si="8"/>
        <v>0.57704171114647385</v>
      </c>
      <c r="T22" s="1">
        <f t="shared" si="9"/>
        <v>1.0100833854259295</v>
      </c>
      <c r="U22" s="1">
        <f t="shared" si="23"/>
        <v>484903.05999859801</v>
      </c>
      <c r="V22" s="1">
        <f t="shared" si="10"/>
        <v>484903.0599996291</v>
      </c>
      <c r="W22" s="1">
        <f t="shared" si="11"/>
        <v>-0.19855461132494706</v>
      </c>
      <c r="X22" s="1">
        <f t="shared" si="12"/>
        <v>-2.1540834222930534</v>
      </c>
      <c r="Y22" s="1">
        <f t="shared" si="13"/>
        <v>8.4471071916265933E-2</v>
      </c>
      <c r="Z22" s="1">
        <f t="shared" si="14"/>
        <v>0.36101818253455831</v>
      </c>
      <c r="AA22" s="1">
        <f t="shared" si="15"/>
        <v>-1.6682682306031636E-6</v>
      </c>
      <c r="AB22" s="1">
        <f t="shared" si="16"/>
        <v>-1.0716388374295092</v>
      </c>
      <c r="AC22" s="1">
        <f t="shared" si="17"/>
        <v>2.0645063498086664E-2</v>
      </c>
      <c r="AD22" s="1">
        <f t="shared" si="18"/>
        <v>5.5230652997663337E-6</v>
      </c>
      <c r="AE22" s="1">
        <f t="shared" si="19"/>
        <v>4.3054988454926404E-2</v>
      </c>
      <c r="AF22" s="1">
        <f t="shared" si="20"/>
        <v>7.1177352917974458E-6</v>
      </c>
      <c r="AG22" s="1">
        <f t="shared" si="21"/>
        <v>0.95693789380978178</v>
      </c>
      <c r="AI22">
        <v>570</v>
      </c>
      <c r="AJ22">
        <v>4.3055408005000002</v>
      </c>
      <c r="AK22">
        <v>7.9369437623859687E-4</v>
      </c>
      <c r="AL22">
        <f t="shared" si="24"/>
        <v>4.3055408005000004E-2</v>
      </c>
      <c r="AM22">
        <f t="shared" si="24"/>
        <v>7.9369437623859695E-6</v>
      </c>
      <c r="AO22">
        <f t="shared" si="25"/>
        <v>8.4712478254115286E-13</v>
      </c>
    </row>
    <row r="23" spans="1:41" x14ac:dyDescent="0.45">
      <c r="A23">
        <v>560</v>
      </c>
      <c r="B23">
        <v>8.0248615810182777E-2</v>
      </c>
      <c r="C23">
        <v>0.15693558847860573</v>
      </c>
      <c r="D23" s="18">
        <f t="shared" si="22"/>
        <v>1.3359092307892544</v>
      </c>
      <c r="E23" s="4">
        <f t="shared" si="0"/>
        <v>8.9316709396733422</v>
      </c>
      <c r="F23" s="4">
        <f t="shared" si="1"/>
        <v>17.466930997668818</v>
      </c>
      <c r="G23" s="1">
        <v>0.82246179088726068</v>
      </c>
      <c r="H23" s="1">
        <v>0.01</v>
      </c>
      <c r="I23" s="1"/>
      <c r="J23" s="4">
        <f t="shared" si="26"/>
        <v>0.25771795670456954</v>
      </c>
      <c r="K23" s="1">
        <f t="shared" si="2"/>
        <v>13.39241578810482</v>
      </c>
      <c r="L23" s="1">
        <f t="shared" si="27"/>
        <v>0.66307400142185724</v>
      </c>
      <c r="M23" s="1">
        <f t="shared" si="28"/>
        <v>2.067911512863823E-2</v>
      </c>
      <c r="N23" s="1">
        <f t="shared" si="3"/>
        <v>4.8197820379564666E-14</v>
      </c>
      <c r="O23" s="1">
        <f t="shared" si="4"/>
        <v>1.5266789722625047E-6</v>
      </c>
      <c r="P23" s="1">
        <f t="shared" si="5"/>
        <v>0.34001708607506648</v>
      </c>
      <c r="Q23" s="1">
        <f t="shared" si="6"/>
        <v>1.2947669016665242</v>
      </c>
      <c r="R23" s="1">
        <f t="shared" si="7"/>
        <v>0.95947969381928222</v>
      </c>
      <c r="S23" s="1">
        <f t="shared" si="8"/>
        <v>0.57693144923134387</v>
      </c>
      <c r="T23" s="1">
        <f t="shared" si="9"/>
        <v>1.0140477709177678</v>
      </c>
      <c r="U23" s="1">
        <f t="shared" si="23"/>
        <v>2075663.4591937659</v>
      </c>
      <c r="V23" s="1">
        <f t="shared" si="10"/>
        <v>2075663.4591940066</v>
      </c>
      <c r="W23" s="1">
        <f t="shared" si="11"/>
        <v>-0.1984028773113001</v>
      </c>
      <c r="X23" s="1">
        <f t="shared" si="12"/>
        <v>-2.1538628984626951</v>
      </c>
      <c r="Y23" s="1">
        <f t="shared" si="13"/>
        <v>9.1401354546731817E-2</v>
      </c>
      <c r="Z23" s="1">
        <f t="shared" si="14"/>
        <v>0.40148146879964081</v>
      </c>
      <c r="AA23" s="1">
        <f t="shared" si="15"/>
        <v>-4.0620480463704091E-7</v>
      </c>
      <c r="AB23" s="1">
        <f t="shared" si="16"/>
        <v>-1.0694199658835735</v>
      </c>
      <c r="AC23" s="1">
        <f t="shared" si="17"/>
        <v>2.0679115128684453E-2</v>
      </c>
      <c r="AD23" s="1">
        <f t="shared" si="18"/>
        <v>1.4641910791194105E-6</v>
      </c>
      <c r="AE23" s="1">
        <f t="shared" si="19"/>
        <v>4.4833483818484246E-2</v>
      </c>
      <c r="AF23" s="1">
        <f t="shared" si="20"/>
        <v>1.9464766849292494E-6</v>
      </c>
      <c r="AG23" s="1">
        <f t="shared" si="21"/>
        <v>0.95516456970483077</v>
      </c>
      <c r="AI23">
        <v>560</v>
      </c>
      <c r="AJ23">
        <v>4.4827396870000005</v>
      </c>
      <c r="AK23">
        <v>1.5047777622463846E-4</v>
      </c>
      <c r="AL23">
        <f t="shared" si="24"/>
        <v>4.4827396870000008E-2</v>
      </c>
      <c r="AM23">
        <f t="shared" si="24"/>
        <v>1.5047777622463845E-6</v>
      </c>
      <c r="AO23">
        <f t="shared" si="25"/>
        <v>3.7246039788066054E-11</v>
      </c>
    </row>
    <row r="24" spans="1:41" x14ac:dyDescent="0.45">
      <c r="A24">
        <v>550</v>
      </c>
      <c r="B24">
        <v>7.5274785168618227E-2</v>
      </c>
      <c r="C24">
        <v>0.14135071263609644</v>
      </c>
      <c r="D24" s="18">
        <f t="shared" si="22"/>
        <v>1.3362514520866062</v>
      </c>
      <c r="E24" s="4">
        <f t="shared" si="0"/>
        <v>8.3780835892672076</v>
      </c>
      <c r="F24" s="4">
        <f t="shared" si="1"/>
        <v>15.732334316397534</v>
      </c>
      <c r="G24" s="1">
        <v>0.80787350935917945</v>
      </c>
      <c r="H24" s="1">
        <v>0.01</v>
      </c>
      <c r="I24" s="1"/>
      <c r="J24" s="4">
        <f t="shared" si="26"/>
        <v>0.26512433576288669</v>
      </c>
      <c r="K24" s="1">
        <f t="shared" si="2"/>
        <v>12.688958811195141</v>
      </c>
      <c r="L24" s="1">
        <f t="shared" si="27"/>
        <v>0.66329036117473783</v>
      </c>
      <c r="M24" s="1">
        <f t="shared" si="28"/>
        <v>2.0715201797846184E-2</v>
      </c>
      <c r="N24" s="1">
        <f t="shared" si="3"/>
        <v>1.971512716857966E-13</v>
      </c>
      <c r="O24" s="1">
        <f t="shared" si="4"/>
        <v>3.0850002758353604E-6</v>
      </c>
      <c r="P24" s="1">
        <f t="shared" si="5"/>
        <v>0.35330089739135423</v>
      </c>
      <c r="Q24" s="1">
        <f t="shared" si="6"/>
        <v>1.2892400248244351</v>
      </c>
      <c r="R24" s="1">
        <f t="shared" si="7"/>
        <v>0.95941041779066427</v>
      </c>
      <c r="S24" s="1">
        <f t="shared" si="8"/>
        <v>0.57681475236413815</v>
      </c>
      <c r="T24" s="1">
        <f t="shared" si="9"/>
        <v>1.0160134681067905</v>
      </c>
      <c r="U24" s="1">
        <f t="shared" si="23"/>
        <v>903917.87513114768</v>
      </c>
      <c r="V24" s="1">
        <f t="shared" si="10"/>
        <v>903917.87513170089</v>
      </c>
      <c r="W24" s="1">
        <f t="shared" si="11"/>
        <v>-0.19824237451651808</v>
      </c>
      <c r="X24" s="1">
        <f t="shared" si="12"/>
        <v>-2.1536295047283067</v>
      </c>
      <c r="Y24" s="1">
        <f t="shared" si="13"/>
        <v>9.491673583809758E-2</v>
      </c>
      <c r="Z24" s="1">
        <f t="shared" si="14"/>
        <v>0.423075799908538</v>
      </c>
      <c r="AA24" s="1">
        <f t="shared" si="15"/>
        <v>-8.8957258172498258E-7</v>
      </c>
      <c r="AB24" s="1">
        <f t="shared" si="16"/>
        <v>-1.0682614668993653</v>
      </c>
      <c r="AC24" s="1">
        <f t="shared" si="17"/>
        <v>2.0715201798035252E-2</v>
      </c>
      <c r="AD24" s="1">
        <f t="shared" si="18"/>
        <v>2.9585113033544038E-6</v>
      </c>
      <c r="AE24" s="1">
        <f t="shared" si="19"/>
        <v>4.5749040299006262E-2</v>
      </c>
      <c r="AF24" s="1">
        <f t="shared" si="20"/>
        <v>3.9592763271401252E-6</v>
      </c>
      <c r="AG24" s="1">
        <f t="shared" si="21"/>
        <v>0.95424700042466659</v>
      </c>
      <c r="AI24">
        <v>550</v>
      </c>
      <c r="AJ24">
        <v>4.5744149684999993</v>
      </c>
      <c r="AK24">
        <v>4.778440760671986E-4</v>
      </c>
      <c r="AL24">
        <f t="shared" si="24"/>
        <v>4.5744149684999992E-2</v>
      </c>
      <c r="AM24">
        <f t="shared" si="24"/>
        <v>4.7784407606719863E-6</v>
      </c>
      <c r="AO24">
        <f t="shared" si="25"/>
        <v>2.458913572748679E-11</v>
      </c>
    </row>
    <row r="25" spans="1:41" x14ac:dyDescent="0.45">
      <c r="A25">
        <v>540</v>
      </c>
      <c r="B25">
        <v>7.313482538567527E-2</v>
      </c>
      <c r="C25">
        <v>0.13951983022075454</v>
      </c>
      <c r="D25" s="18">
        <f t="shared" si="22"/>
        <v>1.3366143476133756</v>
      </c>
      <c r="E25" s="4">
        <f t="shared" si="0"/>
        <v>8.1399060654256576</v>
      </c>
      <c r="F25" s="4">
        <f t="shared" si="1"/>
        <v>15.52855710356998</v>
      </c>
      <c r="G25" s="1">
        <v>0.80932497837473927</v>
      </c>
      <c r="H25" s="1">
        <v>0.01</v>
      </c>
      <c r="I25" s="1"/>
      <c r="J25" s="4">
        <f t="shared" si="26"/>
        <v>0.26672890423547635</v>
      </c>
      <c r="K25" s="1">
        <f t="shared" si="2"/>
        <v>12.35520601200421</v>
      </c>
      <c r="L25" s="1">
        <f t="shared" si="27"/>
        <v>0.6635195331193201</v>
      </c>
      <c r="M25" s="1">
        <f t="shared" si="28"/>
        <v>2.0753491334700516E-2</v>
      </c>
      <c r="N25" s="1">
        <f t="shared" si="3"/>
        <v>3.8503089643068495E-13</v>
      </c>
      <c r="O25" s="1">
        <f t="shared" si="4"/>
        <v>4.3072710906291238E-6</v>
      </c>
      <c r="P25" s="1">
        <f t="shared" si="5"/>
        <v>0.35620297832739162</v>
      </c>
      <c r="Q25" s="1">
        <f t="shared" si="6"/>
        <v>1.2878292165717879</v>
      </c>
      <c r="R25" s="1">
        <f t="shared" si="7"/>
        <v>0.95933691824543454</v>
      </c>
      <c r="S25" s="1">
        <f t="shared" si="8"/>
        <v>0.57669110530163137</v>
      </c>
      <c r="T25" s="1">
        <f t="shared" si="9"/>
        <v>1.0163519199742637</v>
      </c>
      <c r="U25" s="1">
        <f t="shared" si="23"/>
        <v>614065.75781783182</v>
      </c>
      <c r="V25" s="1">
        <f t="shared" si="10"/>
        <v>614065.75781864603</v>
      </c>
      <c r="W25" s="1">
        <f t="shared" si="11"/>
        <v>-0.19807240965131578</v>
      </c>
      <c r="X25" s="1">
        <f t="shared" si="12"/>
        <v>-2.1533822106033216</v>
      </c>
      <c r="Y25" s="1">
        <f t="shared" si="13"/>
        <v>9.5637116003406908E-2</v>
      </c>
      <c r="Z25" s="1">
        <f t="shared" si="14"/>
        <v>0.42790747112058419</v>
      </c>
      <c r="AA25" s="1">
        <f t="shared" si="15"/>
        <v>-1.2856451378599472E-6</v>
      </c>
      <c r="AB25" s="1">
        <f t="shared" si="16"/>
        <v>-1.0679595110716014</v>
      </c>
      <c r="AC25" s="1">
        <f t="shared" si="17"/>
        <v>2.0753491335069731E-2</v>
      </c>
      <c r="AD25" s="1">
        <f t="shared" si="18"/>
        <v>4.1303444376616524E-6</v>
      </c>
      <c r="AE25" s="1">
        <f t="shared" si="19"/>
        <v>4.596662732223309E-2</v>
      </c>
      <c r="AF25" s="1">
        <f t="shared" si="20"/>
        <v>5.5269321386682284E-6</v>
      </c>
      <c r="AG25" s="1">
        <f t="shared" si="21"/>
        <v>0.95402784574562827</v>
      </c>
      <c r="AI25">
        <v>540</v>
      </c>
      <c r="AJ25">
        <v>4.5964877604999996</v>
      </c>
      <c r="AK25">
        <v>5.8925860889269706E-4</v>
      </c>
      <c r="AL25">
        <f t="shared" si="24"/>
        <v>4.5964877604999996E-2</v>
      </c>
      <c r="AM25">
        <f t="shared" si="24"/>
        <v>5.8925860889269705E-6</v>
      </c>
      <c r="AO25">
        <f t="shared" si="25"/>
        <v>3.1952132071281808E-12</v>
      </c>
    </row>
    <row r="26" spans="1:41" x14ac:dyDescent="0.45">
      <c r="A26">
        <v>530</v>
      </c>
      <c r="B26">
        <v>7.205497253182136E-2</v>
      </c>
      <c r="C26">
        <v>0.13733898468038355</v>
      </c>
      <c r="D26" s="18">
        <f t="shared" si="22"/>
        <v>1.3369996379067386</v>
      </c>
      <c r="E26" s="4">
        <f t="shared" si="0"/>
        <v>8.0197184427917172</v>
      </c>
      <c r="F26" s="4">
        <f t="shared" si="1"/>
        <v>15.285828994926689</v>
      </c>
      <c r="G26" s="1">
        <v>0.8085699465365892</v>
      </c>
      <c r="H26" s="1">
        <v>0.01</v>
      </c>
      <c r="I26" s="1"/>
      <c r="J26" s="4">
        <f t="shared" si="26"/>
        <v>0.2673303188236541</v>
      </c>
      <c r="K26" s="1">
        <f t="shared" si="2"/>
        <v>12.182770566534199</v>
      </c>
      <c r="L26" s="1">
        <f t="shared" si="27"/>
        <v>0.66376255687127572</v>
      </c>
      <c r="M26" s="1">
        <f t="shared" si="28"/>
        <v>2.0794169430399873E-2</v>
      </c>
      <c r="N26" s="1">
        <f t="shared" si="3"/>
        <v>5.4465502599727869E-13</v>
      </c>
      <c r="O26" s="1">
        <f t="shared" si="4"/>
        <v>5.1178784678410797E-6</v>
      </c>
      <c r="P26" s="1">
        <f t="shared" si="5"/>
        <v>0.35728434464473158</v>
      </c>
      <c r="Q26" s="1">
        <f t="shared" si="6"/>
        <v>1.287122755562045</v>
      </c>
      <c r="R26" s="1">
        <f t="shared" si="7"/>
        <v>0.95925883972867321</v>
      </c>
      <c r="S26" s="1">
        <f t="shared" si="8"/>
        <v>0.57655993985858789</v>
      </c>
      <c r="T26" s="1">
        <f t="shared" si="9"/>
        <v>1.0163995759611217</v>
      </c>
      <c r="U26" s="1">
        <f t="shared" si="23"/>
        <v>503017.65895540139</v>
      </c>
      <c r="V26" s="1">
        <f t="shared" si="10"/>
        <v>503017.65895639535</v>
      </c>
      <c r="W26" s="1">
        <f t="shared" si="11"/>
        <v>-0.19789221929997691</v>
      </c>
      <c r="X26" s="1">
        <f t="shared" si="12"/>
        <v>-2.1531198797172593</v>
      </c>
      <c r="Y26" s="1">
        <f t="shared" si="13"/>
        <v>9.5864369860976656E-2</v>
      </c>
      <c r="Z26" s="1">
        <f t="shared" si="14"/>
        <v>0.42974375769744894</v>
      </c>
      <c r="AA26" s="1">
        <f t="shared" si="15"/>
        <v>-1.555041449761629E-6</v>
      </c>
      <c r="AB26" s="1">
        <f t="shared" si="16"/>
        <v>-1.0678041720436044</v>
      </c>
      <c r="AC26" s="1">
        <f t="shared" si="17"/>
        <v>2.0794169430922112E-2</v>
      </c>
      <c r="AD26" s="1">
        <f t="shared" si="18"/>
        <v>4.9072473616363822E-6</v>
      </c>
      <c r="AE26" s="1">
        <f t="shared" si="19"/>
        <v>4.6063371873726139E-2</v>
      </c>
      <c r="AF26" s="1">
        <f t="shared" si="20"/>
        <v>6.5633222638937115E-6</v>
      </c>
      <c r="AG26" s="1">
        <f t="shared" si="21"/>
        <v>0.95393006480400999</v>
      </c>
      <c r="AI26">
        <v>530</v>
      </c>
      <c r="AJ26">
        <v>4.6064295770000001</v>
      </c>
      <c r="AK26">
        <v>7.322429795426895E-4</v>
      </c>
      <c r="AL26">
        <f t="shared" si="24"/>
        <v>4.6064295769999999E-2</v>
      </c>
      <c r="AM26">
        <f t="shared" si="24"/>
        <v>7.3224297954268946E-6</v>
      </c>
      <c r="AO26">
        <f t="shared" si="25"/>
        <v>1.4298285692838671E-12</v>
      </c>
    </row>
    <row r="27" spans="1:41" x14ac:dyDescent="0.45">
      <c r="A27">
        <v>520</v>
      </c>
      <c r="B27">
        <v>7.6777693523489024E-2</v>
      </c>
      <c r="C27">
        <v>0.14291775710784532</v>
      </c>
      <c r="D27" s="18">
        <f t="shared" si="22"/>
        <v>1.3374092279682084</v>
      </c>
      <c r="E27" s="4">
        <f t="shared" si="0"/>
        <v>8.545357289164329</v>
      </c>
      <c r="F27" s="4">
        <f t="shared" si="1"/>
        <v>15.906746366103183</v>
      </c>
      <c r="G27" s="1">
        <v>0.82157668005748286</v>
      </c>
      <c r="H27" s="1">
        <v>0.01</v>
      </c>
      <c r="I27" s="1"/>
      <c r="J27" s="4">
        <f t="shared" si="26"/>
        <v>0.24932020417423162</v>
      </c>
      <c r="K27" s="1">
        <f t="shared" si="2"/>
        <v>12.669826357025578</v>
      </c>
      <c r="L27" s="1">
        <f t="shared" si="27"/>
        <v>0.66402058012916121</v>
      </c>
      <c r="M27" s="1">
        <f t="shared" si="28"/>
        <v>2.0837441987156344E-2</v>
      </c>
      <c r="N27" s="1">
        <f t="shared" si="3"/>
        <v>2.0605020772032953E-13</v>
      </c>
      <c r="O27" s="1">
        <f t="shared" si="4"/>
        <v>3.1445921538700843E-6</v>
      </c>
      <c r="P27" s="1">
        <f t="shared" si="5"/>
        <v>0.32520524761823638</v>
      </c>
      <c r="Q27" s="1">
        <f t="shared" si="6"/>
        <v>1.2995678627290337</v>
      </c>
      <c r="R27" s="1">
        <f t="shared" si="7"/>
        <v>0.95917578817133842</v>
      </c>
      <c r="S27" s="1">
        <f t="shared" si="8"/>
        <v>0.5764206282213693</v>
      </c>
      <c r="T27" s="1">
        <f t="shared" si="9"/>
        <v>1.0112767638372366</v>
      </c>
      <c r="U27" s="1">
        <f t="shared" si="23"/>
        <v>936847.95522142621</v>
      </c>
      <c r="V27" s="1">
        <f t="shared" si="10"/>
        <v>936847.95522195986</v>
      </c>
      <c r="W27" s="1">
        <f t="shared" si="11"/>
        <v>-0.19770096123142095</v>
      </c>
      <c r="X27" s="1">
        <f t="shared" si="12"/>
        <v>-2.1528412564427701</v>
      </c>
      <c r="Y27" s="1">
        <f t="shared" si="13"/>
        <v>8.7196113084581417E-2</v>
      </c>
      <c r="Z27" s="1">
        <f t="shared" si="14"/>
        <v>0.37826910165629746</v>
      </c>
      <c r="AA27" s="1">
        <f t="shared" si="15"/>
        <v>-8.7716816900290033E-7</v>
      </c>
      <c r="AB27" s="1">
        <f t="shared" si="16"/>
        <v>-1.0703853866117234</v>
      </c>
      <c r="AC27" s="1">
        <f t="shared" si="17"/>
        <v>2.0837441987353898E-2</v>
      </c>
      <c r="AD27" s="1">
        <f t="shared" si="18"/>
        <v>3.0149070194436973E-6</v>
      </c>
      <c r="AE27" s="1">
        <f t="shared" si="19"/>
        <v>4.3932223523414152E-2</v>
      </c>
      <c r="AF27" s="1">
        <f t="shared" si="20"/>
        <v>3.9381340924458562E-6</v>
      </c>
      <c r="AG27" s="1">
        <f t="shared" si="21"/>
        <v>0.95606383834249331</v>
      </c>
      <c r="AI27">
        <v>520</v>
      </c>
      <c r="AJ27">
        <v>4.3928611279999998</v>
      </c>
      <c r="AK27">
        <v>4.7224074470353936E-4</v>
      </c>
      <c r="AL27">
        <f t="shared" si="24"/>
        <v>4.3928611280000002E-2</v>
      </c>
      <c r="AM27">
        <f t="shared" si="24"/>
        <v>4.7224074470353936E-6</v>
      </c>
      <c r="AO27">
        <f t="shared" si="25"/>
        <v>1.3663387177789226E-11</v>
      </c>
    </row>
    <row r="28" spans="1:41" x14ac:dyDescent="0.45">
      <c r="A28">
        <v>510</v>
      </c>
      <c r="B28">
        <v>7.5553754281266067E-2</v>
      </c>
      <c r="C28">
        <v>0.1425162656505054</v>
      </c>
      <c r="D28" s="18">
        <f t="shared" si="22"/>
        <v>1.3378452316656964</v>
      </c>
      <c r="E28" s="4">
        <f t="shared" si="0"/>
        <v>8.4091328515049124</v>
      </c>
      <c r="F28" s="4">
        <f t="shared" si="1"/>
        <v>15.86206036690125</v>
      </c>
      <c r="G28" s="1">
        <v>0.84333275302352539</v>
      </c>
      <c r="H28" s="1">
        <v>0.01</v>
      </c>
      <c r="I28" s="1"/>
      <c r="J28" s="4">
        <f t="shared" si="26"/>
        <v>0.22810906207774484</v>
      </c>
      <c r="K28" s="1">
        <f t="shared" si="2"/>
        <v>12.125242574965482</v>
      </c>
      <c r="L28" s="1">
        <f t="shared" si="27"/>
        <v>0.66429487245874363</v>
      </c>
      <c r="M28" s="1">
        <f t="shared" si="28"/>
        <v>2.0883537838246743E-2</v>
      </c>
      <c r="N28" s="1">
        <f t="shared" si="3"/>
        <v>6.1369444110715554E-13</v>
      </c>
      <c r="O28" s="1">
        <f t="shared" si="4"/>
        <v>5.420933228439549E-6</v>
      </c>
      <c r="P28" s="1">
        <f t="shared" si="5"/>
        <v>0.28934830929586003</v>
      </c>
      <c r="Q28" s="1">
        <f t="shared" si="6"/>
        <v>1.3137712451830494</v>
      </c>
      <c r="R28" s="1">
        <f t="shared" si="7"/>
        <v>0.95908732570520572</v>
      </c>
      <c r="S28" s="1">
        <f t="shared" si="8"/>
        <v>0.57627247525451997</v>
      </c>
      <c r="T28" s="1">
        <f t="shared" si="9"/>
        <v>1.0055368625740233</v>
      </c>
      <c r="U28" s="1">
        <f t="shared" si="23"/>
        <v>542958.92985947256</v>
      </c>
      <c r="V28" s="1">
        <f t="shared" si="10"/>
        <v>542958.9298603934</v>
      </c>
      <c r="W28" s="1">
        <f t="shared" si="11"/>
        <v>-0.19749770443152243</v>
      </c>
      <c r="X28" s="1">
        <f t="shared" si="12"/>
        <v>-2.1525449505091339</v>
      </c>
      <c r="Y28" s="1">
        <f t="shared" si="13"/>
        <v>7.7524211032173579E-2</v>
      </c>
      <c r="Z28" s="1">
        <f t="shared" si="14"/>
        <v>0.32459659966659771</v>
      </c>
      <c r="AA28" s="1">
        <f t="shared" si="15"/>
        <v>-1.5194858345718568E-6</v>
      </c>
      <c r="AB28" s="1">
        <f t="shared" si="16"/>
        <v>-1.0733011148682701</v>
      </c>
      <c r="AC28" s="1">
        <f t="shared" si="17"/>
        <v>2.0883537838835075E-2</v>
      </c>
      <c r="AD28" s="1">
        <f t="shared" si="18"/>
        <v>5.1968808891190757E-6</v>
      </c>
      <c r="AE28" s="1">
        <f t="shared" si="19"/>
        <v>4.1527672045821182E-2</v>
      </c>
      <c r="AF28" s="1">
        <f t="shared" si="20"/>
        <v>6.5629350864520385E-6</v>
      </c>
      <c r="AG28" s="1">
        <f t="shared" si="21"/>
        <v>0.95846576501909231</v>
      </c>
      <c r="AI28">
        <v>510</v>
      </c>
      <c r="AJ28">
        <v>4.1528179644999996</v>
      </c>
      <c r="AK28">
        <v>6.7218715607019375E-4</v>
      </c>
      <c r="AL28">
        <f t="shared" si="24"/>
        <v>4.1528179644999996E-2</v>
      </c>
      <c r="AM28">
        <f t="shared" si="24"/>
        <v>6.7218715607019372E-6</v>
      </c>
      <c r="AO28">
        <f t="shared" si="25"/>
        <v>2.8291772918013175E-13</v>
      </c>
    </row>
    <row r="29" spans="1:41" x14ac:dyDescent="0.45">
      <c r="A29">
        <v>500</v>
      </c>
      <c r="B29">
        <v>7.9896693523822851E-2</v>
      </c>
      <c r="C29">
        <v>0.14784268156477418</v>
      </c>
      <c r="D29" s="18">
        <f t="shared" si="22"/>
        <v>1.3383099999999999</v>
      </c>
      <c r="E29" s="4">
        <f t="shared" si="0"/>
        <v>8.8925019892014827</v>
      </c>
      <c r="F29" s="4">
        <f t="shared" si="1"/>
        <v>16.454890458159365</v>
      </c>
      <c r="G29" s="1">
        <v>0.84980080685889869</v>
      </c>
      <c r="H29" s="1">
        <v>0.01</v>
      </c>
      <c r="I29" s="1"/>
      <c r="J29" s="4">
        <f t="shared" si="26"/>
        <v>0.21748577845337261</v>
      </c>
      <c r="K29" s="1">
        <f t="shared" si="2"/>
        <v>12.648146757536596</v>
      </c>
      <c r="L29" s="1">
        <f t="shared" si="27"/>
        <v>0.6645868411685113</v>
      </c>
      <c r="M29" s="1">
        <f t="shared" si="28"/>
        <v>2.0932711907206136E-2</v>
      </c>
      <c r="N29" s="1">
        <f t="shared" si="3"/>
        <v>2.1616471775372495E-13</v>
      </c>
      <c r="O29" s="1">
        <f t="shared" si="4"/>
        <v>3.2135100087777843E-6</v>
      </c>
      <c r="P29" s="1">
        <f t="shared" si="5"/>
        <v>0.27211417434463414</v>
      </c>
      <c r="Q29" s="1">
        <f t="shared" si="6"/>
        <v>1.3205008594545951</v>
      </c>
      <c r="R29" s="1">
        <f t="shared" si="7"/>
        <v>0.95899296464288664</v>
      </c>
      <c r="S29" s="1">
        <f t="shared" si="8"/>
        <v>0.57611470962349443</v>
      </c>
      <c r="T29" s="1">
        <f t="shared" si="9"/>
        <v>1.0026967690503803</v>
      </c>
      <c r="U29" s="1">
        <f t="shared" si="23"/>
        <v>1026046.6491415752</v>
      </c>
      <c r="V29" s="1">
        <f t="shared" si="10"/>
        <v>1026046.6491420625</v>
      </c>
      <c r="W29" s="1">
        <f t="shared" si="11"/>
        <v>-0.19728141763829965</v>
      </c>
      <c r="X29" s="1">
        <f t="shared" si="12"/>
        <v>-2.1522294192470217</v>
      </c>
      <c r="Y29" s="1">
        <f t="shared" si="13"/>
        <v>7.2848924411164001E-2</v>
      </c>
      <c r="Z29" s="1">
        <f t="shared" si="14"/>
        <v>0.30014605096219099</v>
      </c>
      <c r="AA29" s="1">
        <f t="shared" si="15"/>
        <v>-8.3954326947672402E-7</v>
      </c>
      <c r="AB29" s="1">
        <f t="shared" si="16"/>
        <v>-1.0746656470953679</v>
      </c>
      <c r="AC29" s="1">
        <f t="shared" si="17"/>
        <v>2.0932711907413346E-2</v>
      </c>
      <c r="AD29" s="1">
        <f t="shared" si="18"/>
        <v>3.0803831410917946E-6</v>
      </c>
      <c r="AE29" s="1">
        <f t="shared" si="19"/>
        <v>4.0382483579472911E-2</v>
      </c>
      <c r="AF29" s="1">
        <f t="shared" si="20"/>
        <v>3.8458118363955981E-6</v>
      </c>
      <c r="AG29" s="1">
        <f t="shared" si="21"/>
        <v>0.95961367060869063</v>
      </c>
      <c r="AI29">
        <v>500</v>
      </c>
      <c r="AJ29">
        <v>4.0379252435000001</v>
      </c>
      <c r="AK29">
        <v>4.1477461705734838E-4</v>
      </c>
      <c r="AL29">
        <f t="shared" si="24"/>
        <v>4.0379252434999999E-2</v>
      </c>
      <c r="AM29">
        <f t="shared" si="24"/>
        <v>4.1477461705734842E-6</v>
      </c>
      <c r="AO29">
        <f t="shared" si="25"/>
        <v>1.0531458946986328E-11</v>
      </c>
    </row>
    <row r="30" spans="1:41" x14ac:dyDescent="0.45">
      <c r="A30">
        <v>490</v>
      </c>
      <c r="B30">
        <v>8.0306988564134721E-2</v>
      </c>
      <c r="C30">
        <v>0.14877493019894203</v>
      </c>
      <c r="D30" s="18">
        <f t="shared" si="22"/>
        <v>1.3388061539522351</v>
      </c>
      <c r="E30" s="4">
        <f t="shared" si="0"/>
        <v>8.9381678271881935</v>
      </c>
      <c r="F30" s="4">
        <f t="shared" si="1"/>
        <v>16.558649731142246</v>
      </c>
      <c r="G30" s="1">
        <v>0.85272187547074974</v>
      </c>
      <c r="H30" s="1">
        <v>0.01</v>
      </c>
      <c r="I30" s="1"/>
      <c r="J30" s="4">
        <f t="shared" si="26"/>
        <v>0.21435786658126929</v>
      </c>
      <c r="K30" s="1">
        <f t="shared" si="2"/>
        <v>12.662483805916615</v>
      </c>
      <c r="L30" s="1">
        <f t="shared" si="27"/>
        <v>0.66489804964512667</v>
      </c>
      <c r="M30" s="1">
        <f t="shared" si="28"/>
        <v>2.0985248889339989E-2</v>
      </c>
      <c r="N30" s="1">
        <f t="shared" si="3"/>
        <v>2.1058160730577167E-13</v>
      </c>
      <c r="O30" s="1">
        <f t="shared" si="4"/>
        <v>3.1677664576151794E-6</v>
      </c>
      <c r="P30" s="1">
        <f t="shared" si="5"/>
        <v>0.26711845568473813</v>
      </c>
      <c r="Q30" s="1">
        <f t="shared" si="6"/>
        <v>1.322173878139753</v>
      </c>
      <c r="R30" s="1">
        <f t="shared" si="7"/>
        <v>0.9588921604652596</v>
      </c>
      <c r="S30" s="1">
        <f t="shared" si="8"/>
        <v>0.57594647352109496</v>
      </c>
      <c r="T30" s="1">
        <f t="shared" si="9"/>
        <v>1.0017695641942967</v>
      </c>
      <c r="U30" s="1">
        <f t="shared" si="23"/>
        <v>1052747.156718628</v>
      </c>
      <c r="V30" s="1">
        <f t="shared" si="10"/>
        <v>1052747.156719103</v>
      </c>
      <c r="W30" s="1">
        <f t="shared" si="11"/>
        <v>-0.19705095611908557</v>
      </c>
      <c r="X30" s="1">
        <f t="shared" si="12"/>
        <v>-2.1518929470422217</v>
      </c>
      <c r="Y30" s="1">
        <f t="shared" si="13"/>
        <v>7.1450992804515279E-2</v>
      </c>
      <c r="Z30" s="1">
        <f t="shared" si="14"/>
        <v>0.29322872729086363</v>
      </c>
      <c r="AA30" s="1">
        <f t="shared" si="15"/>
        <v>-8.2194518759853533E-7</v>
      </c>
      <c r="AB30" s="1">
        <f t="shared" si="16"/>
        <v>-1.0749953368926581</v>
      </c>
      <c r="AC30" s="1">
        <f t="shared" si="17"/>
        <v>2.0985248889541824E-2</v>
      </c>
      <c r="AD30" s="1">
        <f t="shared" si="18"/>
        <v>3.036208745660488E-6</v>
      </c>
      <c r="AE30" s="1">
        <f t="shared" si="19"/>
        <v>4.0076247967386985E-2</v>
      </c>
      <c r="AF30" s="1">
        <f t="shared" si="20"/>
        <v>3.774974988971317E-6</v>
      </c>
      <c r="AG30" s="1">
        <f t="shared" si="21"/>
        <v>0.95991997705762411</v>
      </c>
      <c r="AI30">
        <v>490</v>
      </c>
      <c r="AJ30">
        <v>4.0072983505000002</v>
      </c>
      <c r="AK30">
        <v>4.345182421035539E-4</v>
      </c>
      <c r="AL30">
        <f t="shared" si="24"/>
        <v>4.0072983505E-2</v>
      </c>
      <c r="AM30">
        <f t="shared" si="24"/>
        <v>4.345182421035539E-6</v>
      </c>
      <c r="AO30">
        <f t="shared" si="25"/>
        <v>1.0981851191625578E-11</v>
      </c>
    </row>
    <row r="31" spans="1:41" x14ac:dyDescent="0.45">
      <c r="A31">
        <v>480</v>
      </c>
      <c r="B31">
        <v>7.6074620426849912E-2</v>
      </c>
      <c r="C31">
        <v>0.13929302091875689</v>
      </c>
      <c r="D31" s="18">
        <f t="shared" si="22"/>
        <v>1.3393366227816359</v>
      </c>
      <c r="E31" s="4">
        <f t="shared" si="0"/>
        <v>8.4671052535083948</v>
      </c>
      <c r="F31" s="4">
        <f t="shared" si="1"/>
        <v>15.503313228257642</v>
      </c>
      <c r="G31" s="1">
        <v>0.85146621587171045</v>
      </c>
      <c r="H31" s="1">
        <v>0.01</v>
      </c>
      <c r="I31" s="1"/>
      <c r="J31" s="4">
        <f t="shared" si="26"/>
        <v>0.21381553902422734</v>
      </c>
      <c r="K31" s="1">
        <f t="shared" si="2"/>
        <v>11.986866460650198</v>
      </c>
      <c r="L31" s="1">
        <f t="shared" si="27"/>
        <v>0.66523023859179553</v>
      </c>
      <c r="M31" s="1">
        <f t="shared" si="28"/>
        <v>2.1041467556900211E-2</v>
      </c>
      <c r="N31" s="1">
        <f t="shared" si="3"/>
        <v>8.1548524676585485E-13</v>
      </c>
      <c r="O31" s="1">
        <f t="shared" si="4"/>
        <v>6.2254398426849236E-6</v>
      </c>
      <c r="P31" s="1">
        <f t="shared" si="5"/>
        <v>0.26624355566236751</v>
      </c>
      <c r="Q31" s="1">
        <f t="shared" si="6"/>
        <v>1.3221122809114407</v>
      </c>
      <c r="R31" s="1">
        <f t="shared" si="7"/>
        <v>0.95878430362432354</v>
      </c>
      <c r="S31" s="1">
        <f t="shared" si="8"/>
        <v>0.57576681074151104</v>
      </c>
      <c r="T31" s="1">
        <f t="shared" si="9"/>
        <v>1.0014803973312234</v>
      </c>
      <c r="U31" s="1">
        <f t="shared" si="23"/>
        <v>483945.91463378508</v>
      </c>
      <c r="V31" s="1">
        <f t="shared" si="10"/>
        <v>483945.91463481827</v>
      </c>
      <c r="W31" s="1">
        <f t="shared" si="11"/>
        <v>-0.19680504637703711</v>
      </c>
      <c r="X31" s="1">
        <f t="shared" si="12"/>
        <v>-2.1515336214831455</v>
      </c>
      <c r="Y31" s="1">
        <f t="shared" si="13"/>
        <v>7.1152560921548369E-2</v>
      </c>
      <c r="Z31" s="1">
        <f t="shared" si="14"/>
        <v>0.29204622172894412</v>
      </c>
      <c r="AA31" s="1">
        <f t="shared" si="15"/>
        <v>-1.7219558622409969E-6</v>
      </c>
      <c r="AB31" s="1">
        <f t="shared" si="16"/>
        <v>-1.0749711185546791</v>
      </c>
      <c r="AC31" s="1">
        <f t="shared" si="17"/>
        <v>2.1041467557681739E-2</v>
      </c>
      <c r="AD31" s="1">
        <f t="shared" si="18"/>
        <v>5.9662113338648783E-6</v>
      </c>
      <c r="AE31" s="1">
        <f t="shared" si="19"/>
        <v>4.0055269242740825E-2</v>
      </c>
      <c r="AF31" s="1">
        <f t="shared" si="20"/>
        <v>7.3852229718157838E-6</v>
      </c>
      <c r="AG31" s="1">
        <f t="shared" si="21"/>
        <v>0.95993734553428733</v>
      </c>
      <c r="AI31">
        <v>480</v>
      </c>
      <c r="AJ31">
        <v>4.0055470465000003</v>
      </c>
      <c r="AK31">
        <v>8.4194751261476304E-4</v>
      </c>
      <c r="AL31">
        <f t="shared" si="24"/>
        <v>4.0055470465E-2</v>
      </c>
      <c r="AM31">
        <f t="shared" si="24"/>
        <v>8.4194751261476304E-6</v>
      </c>
      <c r="AO31">
        <f t="shared" si="25"/>
        <v>1.1101679163274066E-12</v>
      </c>
    </row>
    <row r="32" spans="1:41" x14ac:dyDescent="0.45">
      <c r="A32">
        <v>470</v>
      </c>
      <c r="B32">
        <v>8.1851657763590518E-2</v>
      </c>
      <c r="C32">
        <v>0.14667021100305494</v>
      </c>
      <c r="D32" s="18">
        <f t="shared" si="22"/>
        <v>1.3399046888331432</v>
      </c>
      <c r="E32" s="4">
        <f t="shared" si="0"/>
        <v>9.1100895090876239</v>
      </c>
      <c r="F32" s="4">
        <f t="shared" si="1"/>
        <v>16.324394484640013</v>
      </c>
      <c r="G32" s="1">
        <v>0.84964596677068804</v>
      </c>
      <c r="H32" s="1">
        <v>0.01</v>
      </c>
      <c r="I32" s="1"/>
      <c r="J32" s="4">
        <f t="shared" si="26"/>
        <v>0.21223853996317063</v>
      </c>
      <c r="K32" s="1">
        <f t="shared" si="2"/>
        <v>12.871319730645977</v>
      </c>
      <c r="L32" s="1">
        <f t="shared" si="27"/>
        <v>0.66558535070354441</v>
      </c>
      <c r="M32" s="1">
        <f t="shared" si="28"/>
        <v>2.1101725811961649E-2</v>
      </c>
      <c r="N32" s="1">
        <f t="shared" si="3"/>
        <v>1.3945423512405427E-13</v>
      </c>
      <c r="O32" s="1">
        <f t="shared" si="4"/>
        <v>2.5707323703483081E-6</v>
      </c>
      <c r="P32" s="1">
        <f t="shared" si="5"/>
        <v>0.26373458340602773</v>
      </c>
      <c r="Q32" s="1">
        <f t="shared" si="6"/>
        <v>1.3226979835873245</v>
      </c>
      <c r="R32" s="1">
        <f t="shared" si="7"/>
        <v>0.95866870992665898</v>
      </c>
      <c r="S32" s="1">
        <f t="shared" si="8"/>
        <v>0.57557465279201492</v>
      </c>
      <c r="T32" s="1">
        <f t="shared" si="9"/>
        <v>1.0009244777469013</v>
      </c>
      <c r="U32" s="1">
        <f t="shared" si="23"/>
        <v>1342411.8325258656</v>
      </c>
      <c r="V32" s="1">
        <f t="shared" si="10"/>
        <v>1342411.8325262382</v>
      </c>
      <c r="W32" s="1">
        <f t="shared" si="11"/>
        <v>-0.19654226841105574</v>
      </c>
      <c r="X32" s="1">
        <f t="shared" si="12"/>
        <v>-2.1511493055840507</v>
      </c>
      <c r="Y32" s="1">
        <f t="shared" si="13"/>
        <v>7.0413807002699058E-2</v>
      </c>
      <c r="Z32" s="1">
        <f t="shared" si="14"/>
        <v>0.28861723740512224</v>
      </c>
      <c r="AA32" s="1">
        <f t="shared" si="15"/>
        <v>-6.5275473666593385E-7</v>
      </c>
      <c r="AB32" s="1">
        <f t="shared" si="16"/>
        <v>-1.0750777100825388</v>
      </c>
      <c r="AC32" s="1">
        <f t="shared" si="17"/>
        <v>2.1101725812095278E-2</v>
      </c>
      <c r="AD32" s="1">
        <f t="shared" si="18"/>
        <v>2.4633832941090747E-6</v>
      </c>
      <c r="AE32" s="1">
        <f t="shared" si="19"/>
        <v>3.99252799502074E-2</v>
      </c>
      <c r="AF32" s="1">
        <f t="shared" si="20"/>
        <v>3.057186975024672E-6</v>
      </c>
      <c r="AG32" s="1">
        <f t="shared" si="21"/>
        <v>0.96007166286281753</v>
      </c>
      <c r="AI32">
        <v>470</v>
      </c>
      <c r="AJ32">
        <v>3.9921337364999996</v>
      </c>
      <c r="AK32">
        <v>3.7511863440732661E-4</v>
      </c>
      <c r="AL32">
        <f t="shared" si="24"/>
        <v>3.9921337364999997E-2</v>
      </c>
      <c r="AM32">
        <f t="shared" si="24"/>
        <v>3.751186344073266E-6</v>
      </c>
      <c r="AO32">
        <f t="shared" si="25"/>
        <v>1.6025613241874415E-11</v>
      </c>
    </row>
    <row r="33" spans="1:41" x14ac:dyDescent="0.45">
      <c r="A33">
        <v>460</v>
      </c>
      <c r="B33">
        <v>7.6826719896707529E-2</v>
      </c>
      <c r="C33">
        <v>0.13987917592291196</v>
      </c>
      <c r="D33" s="18">
        <f t="shared" si="22"/>
        <v>1.3405140401513718</v>
      </c>
      <c r="E33" s="4">
        <f t="shared" si="0"/>
        <v>8.5508139245035473</v>
      </c>
      <c r="F33" s="4">
        <f t="shared" si="1"/>
        <v>15.568552280220102</v>
      </c>
      <c r="G33" s="1">
        <v>0.85240026700853289</v>
      </c>
      <c r="H33" s="1">
        <v>0.01</v>
      </c>
      <c r="I33" s="1"/>
      <c r="J33" s="4">
        <f t="shared" si="26"/>
        <v>0.21181415386253019</v>
      </c>
      <c r="K33" s="1">
        <f t="shared" si="2"/>
        <v>12.074634357634165</v>
      </c>
      <c r="L33" s="1">
        <f t="shared" si="27"/>
        <v>0.665965559425436</v>
      </c>
      <c r="M33" s="1">
        <f t="shared" si="28"/>
        <v>2.1166426639508261E-2</v>
      </c>
      <c r="N33" s="1">
        <f t="shared" si="3"/>
        <v>6.8826137957689496E-13</v>
      </c>
      <c r="O33" s="1">
        <f t="shared" si="4"/>
        <v>5.7023376245008088E-6</v>
      </c>
      <c r="P33" s="1">
        <f t="shared" si="5"/>
        <v>0.26304812009708595</v>
      </c>
      <c r="Q33" s="1">
        <f t="shared" si="6"/>
        <v>1.3224955769034212</v>
      </c>
      <c r="R33" s="1">
        <f t="shared" si="7"/>
        <v>0.95854460920897389</v>
      </c>
      <c r="S33" s="1">
        <f t="shared" si="8"/>
        <v>0.57536880266574064</v>
      </c>
      <c r="T33" s="1">
        <f t="shared" si="9"/>
        <v>1.0006430692654231</v>
      </c>
      <c r="U33" s="1">
        <f t="shared" si="23"/>
        <v>536412.70197125128</v>
      </c>
      <c r="V33" s="1">
        <f t="shared" si="10"/>
        <v>536412.70197218331</v>
      </c>
      <c r="W33" s="1">
        <f t="shared" si="11"/>
        <v>-0.19626103507556175</v>
      </c>
      <c r="X33" s="1">
        <f t="shared" si="12"/>
        <v>-2.1507376053315852</v>
      </c>
      <c r="Y33" s="1">
        <f t="shared" si="13"/>
        <v>7.0157612574471354E-2</v>
      </c>
      <c r="Z33" s="1">
        <f t="shared" si="14"/>
        <v>0.28770358095059478</v>
      </c>
      <c r="AA33" s="1">
        <f t="shared" si="15"/>
        <v>-1.5611199428647593E-6</v>
      </c>
      <c r="AB33" s="1">
        <f t="shared" si="16"/>
        <v>-1.0750231454940706</v>
      </c>
      <c r="AC33" s="1">
        <f t="shared" si="17"/>
        <v>2.1166426640167695E-2</v>
      </c>
      <c r="AD33" s="1">
        <f t="shared" si="18"/>
        <v>5.463496150207546E-6</v>
      </c>
      <c r="AE33" s="1">
        <f t="shared" si="19"/>
        <v>3.9923463442230203E-2</v>
      </c>
      <c r="AF33" s="1">
        <f t="shared" si="20"/>
        <v>6.7482473842450161E-6</v>
      </c>
      <c r="AG33" s="1">
        <f t="shared" si="21"/>
        <v>0.96006978831038559</v>
      </c>
      <c r="AI33">
        <v>460</v>
      </c>
      <c r="AJ33">
        <v>3.9925147294999999</v>
      </c>
      <c r="AK33">
        <v>8.0647755503729694E-4</v>
      </c>
      <c r="AL33">
        <f t="shared" si="24"/>
        <v>3.9925147294999998E-2</v>
      </c>
      <c r="AM33">
        <f t="shared" si="24"/>
        <v>8.0647755503729688E-6</v>
      </c>
      <c r="AO33">
        <f t="shared" si="25"/>
        <v>4.568606562553185E-12</v>
      </c>
    </row>
    <row r="34" spans="1:41" x14ac:dyDescent="0.45">
      <c r="A34">
        <v>450</v>
      </c>
      <c r="B34">
        <v>7.5355314567784187E-2</v>
      </c>
      <c r="C34">
        <v>0.13886475321958347</v>
      </c>
      <c r="D34" s="18">
        <f t="shared" si="22"/>
        <v>1.3411688324950464</v>
      </c>
      <c r="E34" s="4">
        <f t="shared" si="0"/>
        <v>8.3870465113943791</v>
      </c>
      <c r="F34" s="4">
        <f t="shared" si="1"/>
        <v>15.455647033339639</v>
      </c>
      <c r="G34" s="1">
        <v>0.85347295773678222</v>
      </c>
      <c r="H34" s="1">
        <v>0.01</v>
      </c>
      <c r="I34" s="1"/>
      <c r="J34" s="4">
        <f t="shared" si="26"/>
        <v>0.2126108211124513</v>
      </c>
      <c r="K34" s="1">
        <f t="shared" si="2"/>
        <v>11.855360751046206</v>
      </c>
      <c r="L34" s="1">
        <f t="shared" si="27"/>
        <v>0.66637330257818927</v>
      </c>
      <c r="M34" s="1">
        <f t="shared" si="28"/>
        <v>2.1236025149157834E-2</v>
      </c>
      <c r="N34" s="1">
        <f t="shared" si="3"/>
        <v>1.0706258391010469E-12</v>
      </c>
      <c r="O34" s="1">
        <f t="shared" si="4"/>
        <v>7.10039067313055E-6</v>
      </c>
      <c r="P34" s="1">
        <f t="shared" si="5"/>
        <v>0.26428584231032243</v>
      </c>
      <c r="Q34" s="1">
        <f t="shared" si="6"/>
        <v>1.3214620014129073</v>
      </c>
      <c r="R34" s="1">
        <f t="shared" si="7"/>
        <v>0.95841113194952909</v>
      </c>
      <c r="S34" s="1">
        <f t="shared" si="8"/>
        <v>0.57514791581615532</v>
      </c>
      <c r="T34" s="1">
        <f t="shared" si="9"/>
        <v>1.000650015101564</v>
      </c>
      <c r="U34" s="1">
        <f t="shared" si="23"/>
        <v>414640.12914078584</v>
      </c>
      <c r="V34" s="1">
        <f t="shared" si="10"/>
        <v>414640.12914199167</v>
      </c>
      <c r="W34" s="1">
        <f t="shared" si="11"/>
        <v>-0.19595956799098363</v>
      </c>
      <c r="X34" s="1">
        <f t="shared" si="12"/>
        <v>-2.1502958316324712</v>
      </c>
      <c r="Y34" s="1">
        <f t="shared" si="13"/>
        <v>7.0409108907757673E-2</v>
      </c>
      <c r="Z34" s="1">
        <f t="shared" si="14"/>
        <v>0.28943689010208773</v>
      </c>
      <c r="AA34" s="1">
        <f t="shared" si="15"/>
        <v>-1.991109580256434E-6</v>
      </c>
      <c r="AB34" s="1">
        <f t="shared" si="16"/>
        <v>-1.0747985981571029</v>
      </c>
      <c r="AC34" s="1">
        <f t="shared" si="17"/>
        <v>2.1236025150183472E-2</v>
      </c>
      <c r="AD34" s="1">
        <f t="shared" si="18"/>
        <v>6.8020245777305549E-6</v>
      </c>
      <c r="AE34" s="1">
        <f t="shared" si="19"/>
        <v>4.0056812845893852E-2</v>
      </c>
      <c r="AF34" s="1">
        <f t="shared" si="20"/>
        <v>8.3994543418327656E-6</v>
      </c>
      <c r="AG34" s="1">
        <f t="shared" si="21"/>
        <v>0.95993478769976437</v>
      </c>
      <c r="AI34">
        <v>450</v>
      </c>
      <c r="AJ34">
        <v>4.0056517124999997</v>
      </c>
      <c r="AK34">
        <v>9.0689516277760141E-4</v>
      </c>
      <c r="AL34">
        <f t="shared" si="24"/>
        <v>4.0056517124999996E-2</v>
      </c>
      <c r="AM34">
        <f t="shared" si="24"/>
        <v>9.0689516277760142E-6</v>
      </c>
      <c r="AO34">
        <f t="shared" si="25"/>
        <v>5.3567746294829518E-13</v>
      </c>
    </row>
    <row r="35" spans="1:41" x14ac:dyDescent="0.45">
      <c r="A35" s="19">
        <v>440</v>
      </c>
      <c r="B35" s="19">
        <v>8.7801432004365187E-2</v>
      </c>
      <c r="C35" s="19">
        <v>0.16249542558160465</v>
      </c>
      <c r="D35" s="22">
        <f t="shared" si="22"/>
        <v>1.3418737627211257</v>
      </c>
      <c r="E35" s="23">
        <f t="shared" si="0"/>
        <v>9.7722993820858459</v>
      </c>
      <c r="F35" s="23">
        <f t="shared" si="1"/>
        <v>18.085740867232598</v>
      </c>
      <c r="G35" s="24">
        <v>0.85399744156061708</v>
      </c>
      <c r="H35" s="24">
        <v>0.01</v>
      </c>
      <c r="I35" s="1"/>
      <c r="J35" s="4">
        <f t="shared" si="26"/>
        <v>0.21272805987275373</v>
      </c>
      <c r="K35" s="1">
        <f t="shared" si="2"/>
        <v>13.815517431630514</v>
      </c>
      <c r="L35" s="1">
        <f t="shared" si="27"/>
        <v>0.66681132180740998</v>
      </c>
      <c r="M35" s="1">
        <f t="shared" si="28"/>
        <v>2.1311036939514316E-2</v>
      </c>
      <c r="N35" s="1">
        <f t="shared" si="3"/>
        <v>2.1310743971617774E-14</v>
      </c>
      <c r="O35" s="1">
        <f t="shared" si="4"/>
        <v>9.9999312635738332E-7</v>
      </c>
      <c r="P35" s="1">
        <f t="shared" si="5"/>
        <v>0.2644506856132634</v>
      </c>
      <c r="Q35" s="1">
        <f t="shared" si="6"/>
        <v>1.3208345175766336</v>
      </c>
      <c r="R35" s="1">
        <f t="shared" si="7"/>
        <v>0.95826729337347505</v>
      </c>
      <c r="S35" s="1">
        <f t="shared" si="8"/>
        <v>0.57491047777043902</v>
      </c>
      <c r="T35" s="1">
        <f t="shared" si="9"/>
        <v>1.0004744783879027</v>
      </c>
      <c r="U35" s="1">
        <f t="shared" si="23"/>
        <v>3932125.1294545457</v>
      </c>
      <c r="V35" s="1">
        <f t="shared" si="10"/>
        <v>3932125.1294546733</v>
      </c>
      <c r="W35" s="1">
        <f t="shared" si="11"/>
        <v>-0.19563586933775165</v>
      </c>
      <c r="X35" s="1">
        <f t="shared" si="12"/>
        <v>-2.1498209555408812</v>
      </c>
      <c r="Y35" s="1">
        <f t="shared" si="13"/>
        <v>7.036845963999018E-2</v>
      </c>
      <c r="Z35" s="1">
        <f t="shared" si="14"/>
        <v>0.28969791387548144</v>
      </c>
      <c r="AA35" s="1">
        <f t="shared" si="15"/>
        <v>-2.3441237904693613E-7</v>
      </c>
      <c r="AB35" s="1">
        <f t="shared" si="16"/>
        <v>-1.074655527359367</v>
      </c>
      <c r="AC35" s="1">
        <f t="shared" si="17"/>
        <v>2.1311036939534726E-2</v>
      </c>
      <c r="AD35" s="1">
        <f t="shared" si="18"/>
        <v>9.5782550262096042E-7</v>
      </c>
      <c r="AE35" s="1">
        <f t="shared" si="19"/>
        <v>4.0120531088219724E-2</v>
      </c>
      <c r="AF35" s="1">
        <f t="shared" si="20"/>
        <v>1.1946068171316122E-6</v>
      </c>
      <c r="AG35" s="1">
        <f t="shared" si="21"/>
        <v>0.95987827430496309</v>
      </c>
      <c r="AI35">
        <v>440</v>
      </c>
      <c r="AJ35">
        <v>4.0115482804999996</v>
      </c>
      <c r="AK35">
        <v>1.5890943368573578E-4</v>
      </c>
      <c r="AL35">
        <f t="shared" si="24"/>
        <v>4.0115482804999998E-2</v>
      </c>
      <c r="AM35">
        <f t="shared" si="24"/>
        <v>1.5890943368573578E-6</v>
      </c>
      <c r="AO35" s="19">
        <f t="shared" si="25"/>
        <v>2.5640783869786499E-11</v>
      </c>
    </row>
    <row r="36" spans="1:41" x14ac:dyDescent="0.45">
      <c r="A36">
        <v>430</v>
      </c>
      <c r="B36">
        <v>8.3857215272679905E-2</v>
      </c>
      <c r="C36">
        <v>0.15158141650650264</v>
      </c>
      <c r="D36" s="18">
        <f t="shared" si="22"/>
        <v>1.3426341559833403</v>
      </c>
      <c r="E36" s="4">
        <f t="shared" si="0"/>
        <v>9.3333080598492728</v>
      </c>
      <c r="F36" s="4">
        <f t="shared" si="1"/>
        <v>16.871011657173742</v>
      </c>
      <c r="G36" s="1">
        <v>0.85127607264663274</v>
      </c>
      <c r="H36" s="1">
        <v>0.01</v>
      </c>
      <c r="I36" s="1"/>
      <c r="J36" s="4">
        <f t="shared" si="26"/>
        <v>0.21187567617255554</v>
      </c>
      <c r="K36" s="1">
        <f t="shared" si="2"/>
        <v>13.180625894356522</v>
      </c>
      <c r="L36" s="1">
        <f t="shared" si="27"/>
        <v>0.6672827090265393</v>
      </c>
      <c r="M36" s="1">
        <f t="shared" si="28"/>
        <v>2.1392048077254769E-2</v>
      </c>
      <c r="N36" s="1">
        <f t="shared" si="3"/>
        <v>7.6156359984017286E-14</v>
      </c>
      <c r="O36" s="1">
        <f t="shared" si="4"/>
        <v>1.8868045116834074E-6</v>
      </c>
      <c r="P36" s="1">
        <f t="shared" si="5"/>
        <v>0.26308440845288311</v>
      </c>
      <c r="Q36" s="1">
        <f t="shared" si="6"/>
        <v>1.3207959332390748</v>
      </c>
      <c r="R36" s="1">
        <f t="shared" si="7"/>
        <v>0.95811197450082997</v>
      </c>
      <c r="S36" s="1">
        <f t="shared" si="8"/>
        <v>0.57465477768928208</v>
      </c>
      <c r="T36" s="1">
        <f t="shared" si="9"/>
        <v>1.0000441091135681</v>
      </c>
      <c r="U36" s="1">
        <f t="shared" si="23"/>
        <v>1895141.2708811138</v>
      </c>
      <c r="V36" s="1">
        <f t="shared" si="10"/>
        <v>1895141.2708813779</v>
      </c>
      <c r="W36" s="1">
        <f t="shared" si="11"/>
        <v>-0.19528768872012547</v>
      </c>
      <c r="X36" s="1">
        <f t="shared" si="12"/>
        <v>-2.1493095553785757</v>
      </c>
      <c r="Y36" s="1">
        <f t="shared" si="13"/>
        <v>6.9914297870783876E-2</v>
      </c>
      <c r="Z36" s="1">
        <f t="shared" si="14"/>
        <v>0.2878543981858333</v>
      </c>
      <c r="AA36" s="1">
        <f t="shared" si="15"/>
        <v>-4.6774721354360165E-7</v>
      </c>
      <c r="AB36" s="1">
        <f t="shared" si="16"/>
        <v>-1.0746310771772229</v>
      </c>
      <c r="AC36" s="1">
        <f t="shared" si="17"/>
        <v>2.13920480773277E-2</v>
      </c>
      <c r="AD36" s="1">
        <f t="shared" si="18"/>
        <v>1.806942724984889E-6</v>
      </c>
      <c r="AE36" s="1">
        <f t="shared" si="19"/>
        <v>4.0084039026387366E-2</v>
      </c>
      <c r="AF36" s="1">
        <f t="shared" si="20"/>
        <v>2.2445298041720332E-6</v>
      </c>
      <c r="AG36" s="1">
        <f t="shared" si="21"/>
        <v>0.95991371644380852</v>
      </c>
      <c r="AI36">
        <v>430</v>
      </c>
      <c r="AJ36">
        <v>4.0079720019999998</v>
      </c>
      <c r="AK36">
        <v>3.1053584238293957E-4</v>
      </c>
      <c r="AL36">
        <f t="shared" si="24"/>
        <v>4.0079720020000001E-2</v>
      </c>
      <c r="AM36">
        <f t="shared" si="24"/>
        <v>3.1053584238293956E-6</v>
      </c>
      <c r="AO36">
        <f t="shared" si="25"/>
        <v>1.9394842086525077E-11</v>
      </c>
    </row>
    <row r="37" spans="1:41" x14ac:dyDescent="0.45">
      <c r="A37">
        <v>420</v>
      </c>
      <c r="B37">
        <v>7.2928386426021174E-2</v>
      </c>
      <c r="C37">
        <v>0.26206884186806217</v>
      </c>
      <c r="D37" s="18">
        <f t="shared" si="22"/>
        <v>1.3434560697960212</v>
      </c>
      <c r="E37" s="4">
        <f t="shared" si="0"/>
        <v>8.1169294092161568</v>
      </c>
      <c r="F37" s="4">
        <f t="shared" si="1"/>
        <v>29.168262099915321</v>
      </c>
      <c r="G37" s="1">
        <v>0.92468410287375935</v>
      </c>
      <c r="H37" s="1">
        <v>0.01</v>
      </c>
      <c r="I37" s="1"/>
      <c r="J37" s="4">
        <f t="shared" si="26"/>
        <v>0.21300021895131524</v>
      </c>
      <c r="K37" s="1">
        <f t="shared" si="2"/>
        <v>11.479218482652565</v>
      </c>
      <c r="L37" s="1">
        <f t="shared" si="27"/>
        <v>0.66779096129115489</v>
      </c>
      <c r="M37" s="1">
        <f t="shared" si="28"/>
        <v>2.1479727057641076E-2</v>
      </c>
      <c r="N37" s="1">
        <f t="shared" si="3"/>
        <v>2.2977684995616498E-12</v>
      </c>
      <c r="O37" s="1">
        <f t="shared" si="4"/>
        <v>1.0342814995545233E-5</v>
      </c>
      <c r="P37" s="1">
        <f t="shared" si="5"/>
        <v>0.26483493058575586</v>
      </c>
      <c r="Q37" s="1">
        <f t="shared" si="6"/>
        <v>1.3194270681966072</v>
      </c>
      <c r="R37" s="1">
        <f t="shared" si="7"/>
        <v>0.95794389944573222</v>
      </c>
      <c r="S37" s="1">
        <f t="shared" si="8"/>
        <v>0.57437887701712942</v>
      </c>
      <c r="T37" s="1">
        <f t="shared" si="9"/>
        <v>1.0000823464651853</v>
      </c>
      <c r="U37" s="1">
        <f t="shared" si="23"/>
        <v>266361.12006241648</v>
      </c>
      <c r="V37" s="1">
        <f t="shared" si="10"/>
        <v>266361.12006429367</v>
      </c>
      <c r="W37" s="1">
        <f t="shared" si="11"/>
        <v>-0.19491248410390458</v>
      </c>
      <c r="X37" s="1">
        <f t="shared" si="12"/>
        <v>-2.1487577540346008</v>
      </c>
      <c r="Y37" s="1">
        <f t="shared" si="13"/>
        <v>7.0281076792571409E-2</v>
      </c>
      <c r="Z37" s="1">
        <f t="shared" si="14"/>
        <v>0.29030337230233533</v>
      </c>
      <c r="AA37" s="1">
        <f t="shared" si="15"/>
        <v>-3.0245355286093883E-6</v>
      </c>
      <c r="AB37" s="1">
        <f t="shared" si="16"/>
        <v>-1.0743346431890457</v>
      </c>
      <c r="AC37" s="1">
        <f t="shared" si="17"/>
        <v>2.1479727059841195E-2</v>
      </c>
      <c r="AD37" s="1">
        <f t="shared" si="18"/>
        <v>9.9032652635946845E-6</v>
      </c>
      <c r="AE37" s="1">
        <f t="shared" si="19"/>
        <v>4.0264886524885329E-2</v>
      </c>
      <c r="AF37" s="1">
        <f t="shared" si="20"/>
        <v>1.2205917957298633E-5</v>
      </c>
      <c r="AG37" s="1">
        <f t="shared" si="21"/>
        <v>0.95972290755715739</v>
      </c>
      <c r="AI37">
        <v>420</v>
      </c>
      <c r="AJ37">
        <v>4.0264868739999997</v>
      </c>
      <c r="AK37">
        <v>0</v>
      </c>
      <c r="AL37">
        <f t="shared" si="24"/>
        <v>4.0264868739999994E-2</v>
      </c>
      <c r="AM37">
        <f t="shared" si="24"/>
        <v>0</v>
      </c>
      <c r="AO37">
        <f t="shared" si="25"/>
        <v>1.4898474948245163E-10</v>
      </c>
    </row>
    <row r="38" spans="1:41" x14ac:dyDescent="0.45">
      <c r="A38">
        <v>410</v>
      </c>
      <c r="B38">
        <v>7.6187729573954005E-2</v>
      </c>
      <c r="C38">
        <v>0.13898919104236285</v>
      </c>
      <c r="D38" s="18">
        <f t="shared" si="22"/>
        <v>1.3443464187912566</v>
      </c>
      <c r="E38" s="4">
        <f t="shared" si="0"/>
        <v>8.4796943015810804</v>
      </c>
      <c r="F38" s="4">
        <f t="shared" si="1"/>
        <v>15.469496963014985</v>
      </c>
      <c r="G38" s="1">
        <v>0.85034832709527952</v>
      </c>
      <c r="H38" s="1">
        <v>0.01</v>
      </c>
      <c r="I38" s="1"/>
      <c r="J38" s="4">
        <f t="shared" si="26"/>
        <v>0.21445983489089826</v>
      </c>
      <c r="K38" s="1">
        <f t="shared" si="2"/>
        <v>12.014534936414021</v>
      </c>
      <c r="L38" s="1">
        <f t="shared" si="27"/>
        <v>0.66834004587821783</v>
      </c>
      <c r="M38" s="1">
        <f t="shared" si="28"/>
        <v>2.1574839209455715E-2</v>
      </c>
      <c r="N38" s="1">
        <f t="shared" si="3"/>
        <v>7.911432311432475E-13</v>
      </c>
      <c r="O38" s="1">
        <f t="shared" si="4"/>
        <v>6.05555251092759E-6</v>
      </c>
      <c r="P38" s="1">
        <f t="shared" si="5"/>
        <v>0.26711924832907957</v>
      </c>
      <c r="Q38" s="1">
        <f t="shared" si="6"/>
        <v>1.317791621837209</v>
      </c>
      <c r="R38" s="1">
        <f t="shared" si="7"/>
        <v>0.95776160809490696</v>
      </c>
      <c r="S38" s="1">
        <f t="shared" si="8"/>
        <v>0.57408057215981956</v>
      </c>
      <c r="T38" s="1">
        <f t="shared" si="9"/>
        <v>1.0001830135137224</v>
      </c>
      <c r="U38" s="1">
        <f t="shared" si="23"/>
        <v>488429.71465082921</v>
      </c>
      <c r="V38" s="1">
        <f t="shared" si="10"/>
        <v>488429.71465185285</v>
      </c>
      <c r="W38" s="1">
        <f t="shared" si="11"/>
        <v>-0.19450737560433573</v>
      </c>
      <c r="X38" s="1">
        <f t="shared" si="12"/>
        <v>-2.1481611443197561</v>
      </c>
      <c r="Y38" s="1">
        <f t="shared" si="13"/>
        <v>7.0779945424287879E-2</v>
      </c>
      <c r="Z38" s="1">
        <f t="shared" si="14"/>
        <v>0.29350433637926848</v>
      </c>
      <c r="AA38" s="1">
        <f t="shared" si="15"/>
        <v>-1.6881939169284961E-6</v>
      </c>
      <c r="AB38" s="1">
        <f t="shared" si="16"/>
        <v>-1.0739822955236908</v>
      </c>
      <c r="AC38" s="1">
        <f t="shared" si="17"/>
        <v>2.1574839210213088E-2</v>
      </c>
      <c r="AD38" s="1">
        <f t="shared" si="18"/>
        <v>5.7970760677858937E-6</v>
      </c>
      <c r="AE38" s="1">
        <f t="shared" si="19"/>
        <v>4.0486927168250933E-2</v>
      </c>
      <c r="AF38" s="1">
        <f t="shared" si="20"/>
        <v>7.1811207693096016E-6</v>
      </c>
      <c r="AG38" s="1">
        <f t="shared" si="21"/>
        <v>0.95950589171097966</v>
      </c>
      <c r="AI38">
        <v>410</v>
      </c>
      <c r="AJ38">
        <v>4.0487799644999996</v>
      </c>
      <c r="AK38">
        <v>8.721048967452093E-4</v>
      </c>
      <c r="AL38">
        <f t="shared" si="24"/>
        <v>4.0487799644999996E-2</v>
      </c>
      <c r="AM38">
        <f t="shared" si="24"/>
        <v>8.7210489674520923E-6</v>
      </c>
      <c r="AO38">
        <f t="shared" si="25"/>
        <v>3.1325945330896098E-12</v>
      </c>
    </row>
    <row r="39" spans="1:41" x14ac:dyDescent="0.45">
      <c r="A39">
        <v>400</v>
      </c>
      <c r="B39">
        <v>6.9758010838988707E-2</v>
      </c>
      <c r="C39">
        <v>0.21326812555376068</v>
      </c>
      <c r="D39" s="18">
        <f t="shared" si="22"/>
        <v>1.3453131250000001</v>
      </c>
      <c r="E39" s="4">
        <f t="shared" si="0"/>
        <v>7.7640666063794432</v>
      </c>
      <c r="F39" s="4">
        <f t="shared" si="1"/>
        <v>23.736742374133563</v>
      </c>
      <c r="G39" s="1">
        <v>0.90929857219606425</v>
      </c>
      <c r="H39" s="1">
        <v>0.01</v>
      </c>
      <c r="I39" s="1"/>
      <c r="J39" s="4">
        <f t="shared" si="26"/>
        <v>0.217097047974014</v>
      </c>
      <c r="K39" s="1">
        <f t="shared" si="2"/>
        <v>11.037646633644954</v>
      </c>
      <c r="L39" s="1">
        <f t="shared" si="27"/>
        <v>0.66893447776760173</v>
      </c>
      <c r="M39" s="1">
        <f t="shared" si="28"/>
        <v>2.1678264132548981E-2</v>
      </c>
      <c r="N39" s="1">
        <f t="shared" si="3"/>
        <v>5.6084964735578237E-12</v>
      </c>
      <c r="O39" s="1">
        <f t="shared" si="4"/>
        <v>1.6084626247304042E-5</v>
      </c>
      <c r="P39" s="1">
        <f t="shared" si="5"/>
        <v>0.27128619233845069</v>
      </c>
      <c r="Q39" s="1">
        <f t="shared" si="6"/>
        <v>1.3153365149519636</v>
      </c>
      <c r="R39" s="1">
        <f t="shared" si="7"/>
        <v>0.95756342305871633</v>
      </c>
      <c r="S39" s="1">
        <f t="shared" si="8"/>
        <v>0.57375734986287252</v>
      </c>
      <c r="T39" s="1">
        <f t="shared" si="9"/>
        <v>1.0005523566827843</v>
      </c>
      <c r="U39" s="1">
        <f t="shared" si="23"/>
        <v>157270.47467900577</v>
      </c>
      <c r="V39" s="1">
        <f t="shared" si="10"/>
        <v>157270.47468218501</v>
      </c>
      <c r="W39" s="1">
        <f t="shared" si="11"/>
        <v>-0.19406909061493136</v>
      </c>
      <c r="X39" s="1">
        <f t="shared" si="12"/>
        <v>-2.1475146997265724</v>
      </c>
      <c r="Y39" s="1">
        <f t="shared" si="13"/>
        <v>7.1765957646227924E-2</v>
      </c>
      <c r="Z39" s="1">
        <f t="shared" si="14"/>
        <v>0.29935126490809166</v>
      </c>
      <c r="AA39" s="1">
        <f t="shared" si="15"/>
        <v>-4.9721769795033155E-6</v>
      </c>
      <c r="AB39" s="1">
        <f t="shared" si="16"/>
        <v>-1.0734608832219665</v>
      </c>
      <c r="AC39" s="1">
        <f t="shared" si="17"/>
        <v>2.1678264137916948E-2</v>
      </c>
      <c r="AD39" s="1">
        <f t="shared" si="18"/>
        <v>1.5394811618816481E-5</v>
      </c>
      <c r="AE39" s="1">
        <f t="shared" si="19"/>
        <v>4.0841947459557708E-2</v>
      </c>
      <c r="AF39" s="1">
        <f t="shared" si="20"/>
        <v>1.9016340272427276E-5</v>
      </c>
      <c r="AG39" s="1">
        <f t="shared" si="21"/>
        <v>0.95913903620016983</v>
      </c>
      <c r="AI39">
        <v>400</v>
      </c>
      <c r="AJ39">
        <v>4.083962917</v>
      </c>
      <c r="AK39">
        <v>1.9656855120802723E-3</v>
      </c>
      <c r="AL39">
        <f t="shared" si="24"/>
        <v>4.0839629170000002E-2</v>
      </c>
      <c r="AM39">
        <f t="shared" si="24"/>
        <v>1.9656855120802723E-5</v>
      </c>
      <c r="AO39" s="19">
        <f t="shared" si="25"/>
        <v>5.7847257443551136E-12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P39"/>
  <sheetViews>
    <sheetView workbookViewId="0">
      <selection activeCell="C53" sqref="C53"/>
    </sheetView>
  </sheetViews>
  <sheetFormatPr defaultColWidth="9.1328125" defaultRowHeight="14.25" x14ac:dyDescent="0.45"/>
  <cols>
    <col min="1" max="1" width="16.59765625" customWidth="1"/>
    <col min="2" max="3" width="12.86328125" customWidth="1"/>
    <col min="4" max="4" width="17.86328125" customWidth="1"/>
    <col min="5" max="5" width="5.73046875" customWidth="1"/>
    <col min="6" max="6" width="15.3984375" customWidth="1"/>
    <col min="7" max="9" width="12.59765625" customWidth="1"/>
    <col min="10" max="10" width="6.59765625" customWidth="1"/>
    <col min="11" max="14" width="13.86328125" customWidth="1"/>
    <col min="15" max="15" width="6" customWidth="1"/>
    <col min="16" max="19" width="13.86328125" customWidth="1"/>
    <col min="20" max="20" width="5.3984375" customWidth="1"/>
    <col min="21" max="24" width="13.86328125" customWidth="1"/>
    <col min="25" max="25" width="5.265625" customWidth="1"/>
    <col min="26" max="29" width="13.86328125" customWidth="1"/>
    <col min="30" max="30" width="17.59765625" customWidth="1"/>
    <col min="31" max="31" width="4.59765625" customWidth="1"/>
    <col min="32" max="35" width="13.86328125" customWidth="1"/>
    <col min="36" max="36" width="17.3984375" customWidth="1"/>
    <col min="37" max="37" width="4.73046875" customWidth="1"/>
    <col min="38" max="40" width="13.86328125" customWidth="1"/>
    <col min="41" max="41" width="10.86328125" customWidth="1"/>
    <col min="42" max="42" width="18.1328125" customWidth="1"/>
  </cols>
  <sheetData>
    <row r="1" spans="1:42" x14ac:dyDescent="0.45">
      <c r="A1" t="s">
        <v>35</v>
      </c>
      <c r="F1" t="s">
        <v>36</v>
      </c>
    </row>
    <row r="2" spans="1:42" x14ac:dyDescent="0.45">
      <c r="F2" s="9" t="s">
        <v>44</v>
      </c>
      <c r="G2" s="9">
        <v>111.3</v>
      </c>
      <c r="H2" s="9" t="s">
        <v>29</v>
      </c>
      <c r="I2" s="9"/>
      <c r="K2" s="9" t="s">
        <v>41</v>
      </c>
      <c r="L2" s="9">
        <v>55.65</v>
      </c>
      <c r="M2" s="9" t="s">
        <v>29</v>
      </c>
      <c r="N2" s="9"/>
      <c r="P2" s="9" t="s">
        <v>42</v>
      </c>
      <c r="Q2" s="9">
        <v>11.13</v>
      </c>
      <c r="R2" s="9" t="s">
        <v>29</v>
      </c>
      <c r="S2" s="9"/>
      <c r="U2" s="9" t="s">
        <v>43</v>
      </c>
      <c r="V2" s="9">
        <v>5.5650000000000004</v>
      </c>
      <c r="W2" s="9" t="s">
        <v>29</v>
      </c>
      <c r="X2" s="9"/>
      <c r="Z2" s="9" t="s">
        <v>40</v>
      </c>
      <c r="AA2" s="9">
        <v>1.1130000000000002</v>
      </c>
      <c r="AB2" s="9" t="s">
        <v>29</v>
      </c>
      <c r="AC2" s="9"/>
      <c r="AD2" s="9"/>
      <c r="AF2" s="9" t="s">
        <v>39</v>
      </c>
      <c r="AG2" s="9">
        <v>0.55650000000000011</v>
      </c>
      <c r="AH2" s="9" t="s">
        <v>29</v>
      </c>
      <c r="AI2" s="9"/>
      <c r="AJ2" s="9"/>
      <c r="AL2" s="9" t="s">
        <v>33</v>
      </c>
      <c r="AM2" s="9">
        <v>0.11130000000000002</v>
      </c>
      <c r="AN2" s="9" t="s">
        <v>29</v>
      </c>
      <c r="AP2" s="9"/>
    </row>
    <row r="3" spans="1:42" ht="16.899999999999999" x14ac:dyDescent="0.55000000000000004">
      <c r="A3" s="2" t="s">
        <v>2</v>
      </c>
      <c r="B3" s="8" t="s">
        <v>31</v>
      </c>
      <c r="C3" s="8" t="s">
        <v>32</v>
      </c>
      <c r="D3" s="8" t="s">
        <v>55</v>
      </c>
      <c r="E3" s="7"/>
      <c r="F3" s="2" t="s">
        <v>2</v>
      </c>
      <c r="G3" s="8" t="s">
        <v>31</v>
      </c>
      <c r="H3" s="8" t="s">
        <v>32</v>
      </c>
      <c r="I3" s="2" t="s">
        <v>1</v>
      </c>
      <c r="K3" s="2" t="s">
        <v>2</v>
      </c>
      <c r="L3" s="8" t="s">
        <v>31</v>
      </c>
      <c r="M3" s="8" t="s">
        <v>32</v>
      </c>
      <c r="N3" s="2" t="s">
        <v>1</v>
      </c>
      <c r="P3" s="2" t="s">
        <v>2</v>
      </c>
      <c r="Q3" s="8" t="s">
        <v>31</v>
      </c>
      <c r="R3" s="8" t="s">
        <v>32</v>
      </c>
      <c r="S3" s="2" t="s">
        <v>1</v>
      </c>
      <c r="U3" s="2" t="s">
        <v>2</v>
      </c>
      <c r="V3" s="8" t="s">
        <v>31</v>
      </c>
      <c r="W3" s="8" t="s">
        <v>32</v>
      </c>
      <c r="X3" s="2" t="s">
        <v>1</v>
      </c>
      <c r="Z3" s="2" t="s">
        <v>2</v>
      </c>
      <c r="AA3" s="8" t="s">
        <v>31</v>
      </c>
      <c r="AB3" s="8" t="s">
        <v>32</v>
      </c>
      <c r="AC3" s="2" t="s">
        <v>1</v>
      </c>
      <c r="AD3" s="8" t="s">
        <v>55</v>
      </c>
      <c r="AF3" s="2" t="s">
        <v>2</v>
      </c>
      <c r="AG3" s="8" t="s">
        <v>31</v>
      </c>
      <c r="AH3" s="8" t="s">
        <v>32</v>
      </c>
      <c r="AI3" s="2" t="s">
        <v>1</v>
      </c>
      <c r="AJ3" s="8" t="s">
        <v>55</v>
      </c>
      <c r="AL3" s="2" t="s">
        <v>2</v>
      </c>
      <c r="AM3" s="8" t="s">
        <v>31</v>
      </c>
      <c r="AN3" s="8" t="s">
        <v>32</v>
      </c>
      <c r="AO3" s="2" t="s">
        <v>1</v>
      </c>
      <c r="AP3" s="8" t="s">
        <v>55</v>
      </c>
    </row>
    <row r="4" spans="1:42" x14ac:dyDescent="0.45">
      <c r="A4">
        <v>750</v>
      </c>
      <c r="B4">
        <v>0</v>
      </c>
      <c r="C4">
        <v>1559.2771769999999</v>
      </c>
      <c r="D4">
        <f>C4*(1-0.979)</f>
        <v>32.744820717000025</v>
      </c>
      <c r="F4">
        <f>Dilution0!A4</f>
        <v>750</v>
      </c>
      <c r="G4">
        <f>Dilution0!B4</f>
        <v>9.148656890999262E-3</v>
      </c>
      <c r="H4">
        <f>Dilution0!C4</f>
        <v>0.31428943612109761</v>
      </c>
      <c r="I4" s="21">
        <f>Dilution0!G4</f>
        <v>0.68672601763626895</v>
      </c>
      <c r="K4" s="11">
        <f>Dilution1!A4</f>
        <v>750</v>
      </c>
      <c r="L4" s="11">
        <f>Dilution1!B4</f>
        <v>3.2544083218672401E-2</v>
      </c>
      <c r="M4" s="11">
        <f>Dilution1!C4</f>
        <v>0.53059606689232708</v>
      </c>
      <c r="N4" s="21">
        <f>Dilution1!G4</f>
        <v>0.43476564851144839</v>
      </c>
      <c r="P4" s="11">
        <f>Dilution2!A4</f>
        <v>750</v>
      </c>
      <c r="Q4" s="11">
        <f>Dilution2!B4</f>
        <v>0.75499281370940319</v>
      </c>
      <c r="R4" s="11">
        <f>Dilution2!C4</f>
        <v>11.044146340323143</v>
      </c>
      <c r="S4" s="21">
        <f>Dilution2!G4</f>
        <v>0.81345528315043603</v>
      </c>
      <c r="U4" s="11">
        <f>Dilution3!A4</f>
        <v>750</v>
      </c>
      <c r="V4" s="11">
        <f>Dilution3!B4</f>
        <v>17.912454791599419</v>
      </c>
      <c r="W4" s="11">
        <f>Dilution3!C4</f>
        <v>33.153743836881226</v>
      </c>
      <c r="X4" s="21">
        <f>Dilution3!G4</f>
        <v>0.23682871225782656</v>
      </c>
      <c r="Z4" s="11">
        <f>Dilution4!A4</f>
        <v>750</v>
      </c>
      <c r="AA4" s="11">
        <f>Dilution4!B4</f>
        <v>44.774692783961932</v>
      </c>
      <c r="AB4" s="11">
        <f>Dilution4!C4</f>
        <v>124.84239920892959</v>
      </c>
      <c r="AC4" s="21">
        <f>Dilution4!G4</f>
        <v>0.80433132534369189</v>
      </c>
      <c r="AD4" s="21">
        <f>AB4*(1-AC4)</f>
        <v>24.427746794124982</v>
      </c>
      <c r="AF4" s="11">
        <f>Dilution5_water!A4</f>
        <v>750</v>
      </c>
      <c r="AG4" s="11">
        <f>Dilution5_water!B4</f>
        <v>42.751003816635787</v>
      </c>
      <c r="AH4" s="11">
        <f>Dilution5_water!C4</f>
        <v>1067.7685654317042</v>
      </c>
      <c r="AI4" s="21">
        <f>Dilution5_water!G4</f>
        <v>0.97524810537256645</v>
      </c>
      <c r="AJ4" s="21">
        <f>AH4*(1-AI4)</f>
        <v>26.429295018051427</v>
      </c>
      <c r="AL4" s="11">
        <f>Dilution6!A4</f>
        <v>750</v>
      </c>
      <c r="AM4" s="11">
        <f>Dilution6!B4</f>
        <v>42.908031261783265</v>
      </c>
      <c r="AN4" s="11">
        <f>Dilution6!C4</f>
        <v>120.03889303914312</v>
      </c>
      <c r="AO4" s="21">
        <f>Dilution6!G4</f>
        <v>0.39978824952825059</v>
      </c>
      <c r="AP4" s="21">
        <f>AN4*(1-AO4)</f>
        <v>72.048754115715198</v>
      </c>
    </row>
    <row r="5" spans="1:42" x14ac:dyDescent="0.45">
      <c r="A5">
        <v>740</v>
      </c>
      <c r="B5">
        <v>0</v>
      </c>
      <c r="C5">
        <v>1592.386471</v>
      </c>
      <c r="D5">
        <f t="shared" ref="D5:D39" si="0">C5*(1-0.979)</f>
        <v>33.440115891000033</v>
      </c>
      <c r="F5">
        <f>Dilution0!A5</f>
        <v>740</v>
      </c>
      <c r="G5">
        <f>Dilution0!B5</f>
        <v>1.2063832952296282E-2</v>
      </c>
      <c r="H5">
        <f>Dilution0!C5</f>
        <v>0.18466910117465202</v>
      </c>
      <c r="I5" s="21">
        <f>Dilution0!G5</f>
        <v>0.51032962389352388</v>
      </c>
      <c r="K5" s="11">
        <f>Dilution1!A5</f>
        <v>740</v>
      </c>
      <c r="L5" s="11">
        <f>Dilution1!B5</f>
        <v>4.4854658392715345E-2</v>
      </c>
      <c r="M5" s="11">
        <f>Dilution1!C5</f>
        <v>0.36817307171296992</v>
      </c>
      <c r="N5" s="21">
        <f>Dilution1!G5</f>
        <v>0.17690293208939253</v>
      </c>
      <c r="P5" s="11">
        <f>Dilution2!A5</f>
        <v>740</v>
      </c>
      <c r="Q5" s="11">
        <f>Dilution2!B5</f>
        <v>0.85349377248760838</v>
      </c>
      <c r="R5" s="11">
        <f>Dilution2!C5</f>
        <v>15.018512145781827</v>
      </c>
      <c r="S5" s="21">
        <f>Dilution2!G5</f>
        <v>0.85765018569369489</v>
      </c>
      <c r="U5" s="11">
        <f>Dilution3!A5</f>
        <v>740</v>
      </c>
      <c r="V5" s="11">
        <f>Dilution3!B5</f>
        <v>19.149477903364453</v>
      </c>
      <c r="W5" s="11">
        <f>Dilution3!C5</f>
        <v>78.968705365144174</v>
      </c>
      <c r="X5" s="21">
        <f>Dilution3!G5</f>
        <v>0.67154488100295817</v>
      </c>
      <c r="Z5" s="11">
        <f>Dilution4!A5</f>
        <v>740</v>
      </c>
      <c r="AA5" s="11">
        <f>Dilution4!B5</f>
        <v>47.013137191292159</v>
      </c>
      <c r="AB5" s="11">
        <f>Dilution4!C5</f>
        <v>147.22315582834804</v>
      </c>
      <c r="AC5" s="21">
        <f>Dilution4!G5</f>
        <v>0.8321869202378176</v>
      </c>
      <c r="AD5" s="21">
        <f t="shared" ref="AD5:AD39" si="1">AB5*(1-AC5)</f>
        <v>24.70597119186278</v>
      </c>
      <c r="AF5" s="11">
        <f>Dilution5_water!A5</f>
        <v>740</v>
      </c>
      <c r="AG5" s="11">
        <f>Dilution5_water!B5</f>
        <v>45.078453431869335</v>
      </c>
      <c r="AH5" s="11">
        <f>Dilution5_water!C5</f>
        <v>1707.1708777740816</v>
      </c>
      <c r="AI5" s="21">
        <f>Dilution5_water!G5</f>
        <v>0.98452361423897772</v>
      </c>
      <c r="AJ5" s="21">
        <f t="shared" ref="AJ5:AJ39" si="2">AH5*(1-AI5)</f>
        <v>26.420835064414707</v>
      </c>
      <c r="AL5" s="11">
        <f>Dilution6!A5</f>
        <v>740</v>
      </c>
      <c r="AM5" s="11">
        <f>Dilution6!B5</f>
        <v>44.333783689391403</v>
      </c>
      <c r="AN5" s="11">
        <f>Dilution6!C5</f>
        <v>197.96553795236721</v>
      </c>
      <c r="AO5" s="21">
        <f>Dilution6!G5</f>
        <v>0.63932257817402238</v>
      </c>
      <c r="AP5" s="21">
        <f t="shared" ref="AP5:AP39" si="3">AN5*(1-AO5)</f>
        <v>71.401699839052526</v>
      </c>
    </row>
    <row r="6" spans="1:42" x14ac:dyDescent="0.45">
      <c r="A6">
        <v>730</v>
      </c>
      <c r="B6">
        <v>3.4026486600000001</v>
      </c>
      <c r="C6">
        <v>1629.998889</v>
      </c>
      <c r="D6">
        <f t="shared" si="0"/>
        <v>34.229976669000031</v>
      </c>
      <c r="F6">
        <f>Dilution0!A6</f>
        <v>730</v>
      </c>
      <c r="G6">
        <f>Dilution0!B6</f>
        <v>1.8143155128510571E-2</v>
      </c>
      <c r="H6">
        <f>Dilution0!C6</f>
        <v>0.46627819328866965</v>
      </c>
      <c r="I6" s="21">
        <f>Dilution0!G6</f>
        <v>0.83434869441609261</v>
      </c>
      <c r="K6" s="11">
        <f>Dilution1!A6</f>
        <v>730</v>
      </c>
      <c r="L6" s="11">
        <f>Dilution1!B6</f>
        <v>6.9614577983208664E-2</v>
      </c>
      <c r="M6" s="11">
        <f>Dilution1!C6</f>
        <v>0.62720493480644757</v>
      </c>
      <c r="N6" s="21">
        <f>Dilution1!G6</f>
        <v>0.54880966747759308</v>
      </c>
      <c r="P6" s="11">
        <f>Dilution2!A6</f>
        <v>730</v>
      </c>
      <c r="Q6" s="11">
        <f>Dilution2!B6</f>
        <v>1.0963246543063274</v>
      </c>
      <c r="R6" s="11">
        <f>Dilution2!C6</f>
        <v>20.503744525124709</v>
      </c>
      <c r="S6" s="21">
        <f>Dilution2!G6</f>
        <v>0.89014378051463061</v>
      </c>
      <c r="U6" s="11">
        <f>Dilution3!A6</f>
        <v>730</v>
      </c>
      <c r="V6" s="11">
        <f>Dilution3!B6</f>
        <v>21.903000196918246</v>
      </c>
      <c r="W6" s="11">
        <f>Dilution3!C6</f>
        <v>85.916319954266669</v>
      </c>
      <c r="X6" s="21">
        <f>Dilution3!G6</f>
        <v>0.68911405117102997</v>
      </c>
      <c r="Z6" s="11">
        <f>Dilution4!A6</f>
        <v>730</v>
      </c>
      <c r="AA6" s="11">
        <f>Dilution4!B6</f>
        <v>49.891983918451494</v>
      </c>
      <c r="AB6" s="11">
        <f>Dilution4!C6</f>
        <v>100.63602784244853</v>
      </c>
      <c r="AC6" s="21">
        <f>Dilution4!G6</f>
        <v>0.74873845963264474</v>
      </c>
      <c r="AD6" s="21">
        <f t="shared" si="1"/>
        <v>25.28596337214567</v>
      </c>
      <c r="AF6" s="11">
        <f>Dilution5_water!A6</f>
        <v>730</v>
      </c>
      <c r="AG6" s="11">
        <f>Dilution5_water!B6</f>
        <v>47.600259015371883</v>
      </c>
      <c r="AH6" s="11">
        <f>Dilution5_water!C6</f>
        <v>654.37217394080119</v>
      </c>
      <c r="AI6" s="21">
        <f>Dilution5_water!G6</f>
        <v>0.95913207934618583</v>
      </c>
      <c r="AJ6" s="21">
        <f t="shared" si="2"/>
        <v>26.742830082676548</v>
      </c>
      <c r="AL6" s="11">
        <f>Dilution6!A6</f>
        <v>730</v>
      </c>
      <c r="AM6" s="11">
        <f>Dilution6!B6</f>
        <v>41.619884156107382</v>
      </c>
      <c r="AN6" s="11">
        <f>Dilution6!C6</f>
        <v>197.30953505015822</v>
      </c>
      <c r="AO6" s="21">
        <f>Dilution6!G6</f>
        <v>0.64515777626076609</v>
      </c>
      <c r="AP6" s="21">
        <f t="shared" si="3"/>
        <v>70.013754182152454</v>
      </c>
    </row>
    <row r="7" spans="1:42" x14ac:dyDescent="0.45">
      <c r="A7">
        <v>720</v>
      </c>
      <c r="B7">
        <v>8.4717655749999992</v>
      </c>
      <c r="C7">
        <v>1682.9526599999999</v>
      </c>
      <c r="D7">
        <f t="shared" si="0"/>
        <v>35.342005860000029</v>
      </c>
      <c r="F7">
        <f>Dilution0!A7</f>
        <v>720</v>
      </c>
      <c r="G7">
        <f>Dilution0!B7</f>
        <v>3.1510072964709493E-2</v>
      </c>
      <c r="H7">
        <f>Dilution0!C7</f>
        <v>0.33772082416856053</v>
      </c>
      <c r="I7" s="21">
        <f>Dilution0!G7</f>
        <v>0.8269319146575298</v>
      </c>
      <c r="K7" s="11">
        <f>Dilution1!A7</f>
        <v>720</v>
      </c>
      <c r="L7" s="11">
        <f>Dilution1!B7</f>
        <v>0.1225055005497076</v>
      </c>
      <c r="M7" s="11">
        <f>Dilution1!C7</f>
        <v>0.74042133875918914</v>
      </c>
      <c r="N7" s="21">
        <f>Dilution1!G7</f>
        <v>0.69612055350052537</v>
      </c>
      <c r="P7" s="11">
        <f>Dilution2!A7</f>
        <v>720</v>
      </c>
      <c r="Q7" s="11">
        <f>Dilution2!B7</f>
        <v>1.8463147977947456</v>
      </c>
      <c r="R7" s="11">
        <f>Dilution2!C7</f>
        <v>22.958765458431962</v>
      </c>
      <c r="S7" s="21">
        <f>Dilution2!G7</f>
        <v>0.89512069458258825</v>
      </c>
      <c r="U7" s="11">
        <f>Dilution3!A7</f>
        <v>720</v>
      </c>
      <c r="V7" s="11">
        <f>Dilution3!B7</f>
        <v>30.067877703703086</v>
      </c>
      <c r="W7" s="11">
        <f>Dilution3!C7</f>
        <v>71.687109978414213</v>
      </c>
      <c r="X7" s="21">
        <f>Dilution3!G7</f>
        <v>0.61423527422784352</v>
      </c>
      <c r="Z7" s="11">
        <f>Dilution4!A7</f>
        <v>720</v>
      </c>
      <c r="AA7" s="11">
        <f>Dilution4!B7</f>
        <v>57.105921689192236</v>
      </c>
      <c r="AB7" s="11">
        <f>Dilution4!C7</f>
        <v>455.84594168448615</v>
      </c>
      <c r="AC7" s="21">
        <f>Dilution4!G7</f>
        <v>0.94204082078756146</v>
      </c>
      <c r="AD7" s="21">
        <f t="shared" si="1"/>
        <v>26.420456627353939</v>
      </c>
      <c r="AF7" s="11">
        <f>Dilution5_water!A7</f>
        <v>720</v>
      </c>
      <c r="AG7" s="11">
        <f>Dilution5_water!B7</f>
        <v>53.940061624100963</v>
      </c>
      <c r="AH7" s="11">
        <f>Dilution5_water!C7</f>
        <v>994.09829065860072</v>
      </c>
      <c r="AI7" s="21">
        <f>Dilution5_water!G7</f>
        <v>0.97209574495117634</v>
      </c>
      <c r="AJ7" s="21">
        <f t="shared" si="2"/>
        <v>27.739572246137225</v>
      </c>
      <c r="AL7" s="11">
        <f>Dilution6!A7</f>
        <v>720</v>
      </c>
      <c r="AM7" s="11">
        <f>Dilution6!B7</f>
        <v>42.656940702018389</v>
      </c>
      <c r="AN7" s="11">
        <f>Dilution6!C7</f>
        <v>210.12772794699387</v>
      </c>
      <c r="AO7" s="21">
        <f>Dilution6!G7</f>
        <v>0.66701948834220459</v>
      </c>
      <c r="AP7" s="21">
        <f t="shared" si="3"/>
        <v>69.968438365280051</v>
      </c>
    </row>
    <row r="8" spans="1:42" x14ac:dyDescent="0.45">
      <c r="A8">
        <v>710</v>
      </c>
      <c r="B8">
        <v>27.77427428</v>
      </c>
      <c r="C8">
        <v>1747.9945949999999</v>
      </c>
      <c r="D8">
        <f t="shared" si="0"/>
        <v>36.707886495000032</v>
      </c>
      <c r="F8">
        <f>Dilution0!A8</f>
        <v>710</v>
      </c>
      <c r="G8">
        <f>Dilution0!B8</f>
        <v>5.5704719514310178E-2</v>
      </c>
      <c r="H8">
        <f>Dilution0!C8</f>
        <v>0.30450612818172734</v>
      </c>
      <c r="I8" s="21">
        <f>Dilution0!G8</f>
        <v>0.87100741884504063</v>
      </c>
      <c r="K8" s="11">
        <f>Dilution1!A8</f>
        <v>710</v>
      </c>
      <c r="L8" s="11">
        <f>Dilution1!B8</f>
        <v>18.134758452579234</v>
      </c>
      <c r="M8" s="11">
        <f>Dilution1!C8</f>
        <v>160.09549202992056</v>
      </c>
      <c r="N8" s="21">
        <f>Dilution1!G8</f>
        <v>0.91995167420198765</v>
      </c>
      <c r="P8" s="11">
        <f>Dilution2!A8</f>
        <v>710</v>
      </c>
      <c r="Q8" s="11">
        <f>Dilution2!B8</f>
        <v>3.8823160774071757</v>
      </c>
      <c r="R8" s="11">
        <f>Dilution2!C8</f>
        <v>34.245578266960877</v>
      </c>
      <c r="S8" s="21">
        <f>Dilution2!G8</f>
        <v>0.92839094952462675</v>
      </c>
      <c r="U8" s="11">
        <f>Dilution3!A8</f>
        <v>710</v>
      </c>
      <c r="V8" s="11">
        <f>Dilution3!B8</f>
        <v>53.909894578712283</v>
      </c>
      <c r="W8" s="11">
        <f>Dilution3!C8</f>
        <v>55.384071754279958</v>
      </c>
      <c r="X8" s="21">
        <f>Dilution3!G8</f>
        <v>0.46764293324611222</v>
      </c>
      <c r="Z8" s="11">
        <f>Dilution4!A8</f>
        <v>710</v>
      </c>
      <c r="AA8" s="11">
        <f>Dilution4!B8</f>
        <v>77.323631574122345</v>
      </c>
      <c r="AB8" s="11">
        <f>Dilution4!C8</f>
        <v>1393.0523679230905</v>
      </c>
      <c r="AC8" s="21">
        <f>Dilution4!G8</f>
        <v>0.97880427844221674</v>
      </c>
      <c r="AD8" s="21">
        <f t="shared" si="1"/>
        <v>29.526750105908473</v>
      </c>
      <c r="AF8" s="11">
        <f>Dilution5_water!A8</f>
        <v>710</v>
      </c>
      <c r="AG8" s="11">
        <f>Dilution5_water!B8</f>
        <v>72.534002131504124</v>
      </c>
      <c r="AH8" s="11">
        <f>Dilution5_water!C8</f>
        <v>1396.0804346162024</v>
      </c>
      <c r="AI8" s="21">
        <f>Dilution5_water!G8</f>
        <v>0.9777726751818695</v>
      </c>
      <c r="AJ8" s="21">
        <f t="shared" si="2"/>
        <v>31.031133292451131</v>
      </c>
      <c r="AL8" s="11">
        <f>Dilution6!A8</f>
        <v>710</v>
      </c>
      <c r="AM8" s="11">
        <f>Dilution6!B8</f>
        <v>56.619724655919086</v>
      </c>
      <c r="AN8" s="11">
        <f>Dilution6!C8</f>
        <v>199.63287405238509</v>
      </c>
      <c r="AO8" s="21">
        <f>Dilution6!G8</f>
        <v>0.62672041482751861</v>
      </c>
      <c r="AP8" s="21">
        <f t="shared" si="3"/>
        <v>74.518876413064532</v>
      </c>
    </row>
    <row r="9" spans="1:42" x14ac:dyDescent="0.45">
      <c r="A9">
        <v>700</v>
      </c>
      <c r="B9">
        <v>82.384977980000002</v>
      </c>
      <c r="C9">
        <v>1834.178093</v>
      </c>
      <c r="D9">
        <f t="shared" si="0"/>
        <v>38.517739953000032</v>
      </c>
      <c r="F9">
        <f>Dilution0!A9</f>
        <v>700</v>
      </c>
      <c r="G9">
        <f>Dilution0!B9</f>
        <v>6.6659058978591854E-2</v>
      </c>
      <c r="H9">
        <f>Dilution0!C9</f>
        <v>8.4438673046647053E-2</v>
      </c>
      <c r="I9" s="21">
        <f>Dilution0!G9</f>
        <v>0.71591619514672922</v>
      </c>
      <c r="K9" s="11">
        <f>Dilution1!A9</f>
        <v>700</v>
      </c>
      <c r="L9" s="11">
        <f>Dilution1!B9</f>
        <v>0.25756466092395014</v>
      </c>
      <c r="M9" s="11">
        <f>Dilution1!C9</f>
        <v>0.57595623100573023</v>
      </c>
      <c r="N9" s="21">
        <f>Dilution1!G9</f>
        <v>0.84078765366254804</v>
      </c>
      <c r="P9" s="11">
        <f>Dilution2!A9</f>
        <v>700</v>
      </c>
      <c r="Q9" s="11">
        <f>Dilution2!B9</f>
        <v>5.4171947604692763</v>
      </c>
      <c r="R9" s="11">
        <f>Dilution2!C9</f>
        <v>19.555806982203222</v>
      </c>
      <c r="S9" s="21">
        <f>Dilution2!G9</f>
        <v>0.90492577627028226</v>
      </c>
      <c r="U9" s="11">
        <f>Dilution3!A9</f>
        <v>700</v>
      </c>
      <c r="V9" s="11">
        <f>Dilution3!B9</f>
        <v>104.73619214967447</v>
      </c>
      <c r="W9" s="11">
        <f>Dilution3!C9</f>
        <v>59.324069930783885</v>
      </c>
      <c r="X9" s="21">
        <f>Dilution3!G9</f>
        <v>0.41063730204795468</v>
      </c>
      <c r="Z9" s="11">
        <f>Dilution4!A9</f>
        <v>700</v>
      </c>
      <c r="AA9" s="11">
        <f>Dilution4!B9</f>
        <v>131.58225525677918</v>
      </c>
      <c r="AB9" s="11">
        <f>Dilution4!C9</f>
        <v>1071.1965457476526</v>
      </c>
      <c r="AC9" s="21">
        <f>Dilution4!G9</f>
        <v>0.96358330160861494</v>
      </c>
      <c r="AD9" s="21">
        <f t="shared" si="1"/>
        <v>39.009441524385778</v>
      </c>
      <c r="AF9" s="11">
        <f>Dilution5_water!A9</f>
        <v>700</v>
      </c>
      <c r="AG9" s="11">
        <f>Dilution5_water!B9</f>
        <v>123.70425127468668</v>
      </c>
      <c r="AH9" s="11">
        <f>Dilution5_water!C9</f>
        <v>1638.0600010993428</v>
      </c>
      <c r="AI9" s="21">
        <f>Dilution5_water!G9</f>
        <v>0.9755068522965874</v>
      </c>
      <c r="AJ9" s="21">
        <f t="shared" si="2"/>
        <v>40.121245553978405</v>
      </c>
      <c r="AL9" s="11">
        <f>Dilution6!A9</f>
        <v>700</v>
      </c>
      <c r="AM9" s="11">
        <f>Dilution6!B9</f>
        <v>101.23722730065809</v>
      </c>
      <c r="AN9" s="11">
        <f>Dilution6!C9</f>
        <v>267.40945706224522</v>
      </c>
      <c r="AO9" s="21">
        <f>Dilution6!G9</f>
        <v>0.67114426219502521</v>
      </c>
      <c r="AP9" s="21">
        <f t="shared" si="3"/>
        <v>87.939134298232375</v>
      </c>
    </row>
    <row r="10" spans="1:42" x14ac:dyDescent="0.45">
      <c r="A10">
        <v>690</v>
      </c>
      <c r="B10">
        <v>270.58244719999999</v>
      </c>
      <c r="C10">
        <v>1872.891842</v>
      </c>
      <c r="D10">
        <f t="shared" si="0"/>
        <v>39.330728682000036</v>
      </c>
      <c r="F10">
        <f>Dilution0!A10</f>
        <v>690</v>
      </c>
      <c r="G10">
        <f>Dilution0!B10</f>
        <v>7.8348416404027343E-2</v>
      </c>
      <c r="H10">
        <f>Dilution0!C10</f>
        <v>0.17796522802792217</v>
      </c>
      <c r="I10" s="21">
        <f>Dilution0!G10</f>
        <v>0.87080760900125531</v>
      </c>
      <c r="K10" s="11">
        <f>Dilution1!A10</f>
        <v>690</v>
      </c>
      <c r="L10" s="11">
        <f>Dilution1!B10</f>
        <v>0.28057738530636533</v>
      </c>
      <c r="M10" s="11">
        <f>Dilution1!C10</f>
        <v>0.57496498018855235</v>
      </c>
      <c r="N10" s="21">
        <f>Dilution1!G10</f>
        <v>0.8588115118879206</v>
      </c>
      <c r="P10" s="11">
        <f>Dilution2!A10</f>
        <v>690</v>
      </c>
      <c r="Q10" s="11">
        <f>Dilution2!B10</f>
        <v>5.7270313004942599</v>
      </c>
      <c r="R10" s="11">
        <f>Dilution2!C10</f>
        <v>16.957603955632905</v>
      </c>
      <c r="S10" s="21">
        <f>Dilution2!G10</f>
        <v>0.90796551448538743</v>
      </c>
      <c r="U10" s="11">
        <f>Dilution3!A10</f>
        <v>690</v>
      </c>
      <c r="V10" s="11">
        <f>Dilution3!B10</f>
        <v>119.7758973732564</v>
      </c>
      <c r="W10" s="11">
        <f>Dilution3!C10</f>
        <v>56.07242713361692</v>
      </c>
      <c r="X10" s="21">
        <f>Dilution3!G10</f>
        <v>0.42838640457461347</v>
      </c>
      <c r="Z10" s="11">
        <f>Dilution4!A10</f>
        <v>690</v>
      </c>
      <c r="AA10" s="11">
        <f>Dilution4!B10</f>
        <v>291.15659650923072</v>
      </c>
      <c r="AB10" s="11">
        <f>Dilution4!C10</f>
        <v>1697.6893974910552</v>
      </c>
      <c r="AC10" s="21">
        <f>Dilution4!G10</f>
        <v>0.95661134294713823</v>
      </c>
      <c r="AD10" s="21">
        <f t="shared" si="1"/>
        <v>73.660463050018919</v>
      </c>
      <c r="AF10" s="11">
        <f>Dilution5_water!A10</f>
        <v>690</v>
      </c>
      <c r="AG10" s="11">
        <f>Dilution5_water!B10</f>
        <v>278.00377978532254</v>
      </c>
      <c r="AH10" s="11">
        <f>Dilution5_water!C10</f>
        <v>1723.3512532240252</v>
      </c>
      <c r="AI10" s="21">
        <f>Dilution5_water!G10</f>
        <v>0.95905622480579922</v>
      </c>
      <c r="AJ10" s="21">
        <f t="shared" si="2"/>
        <v>70.560506292648668</v>
      </c>
      <c r="AL10" s="11">
        <f>Dilution6!A10</f>
        <v>690</v>
      </c>
      <c r="AM10" s="11">
        <f>Dilution6!B10</f>
        <v>257.11766240526521</v>
      </c>
      <c r="AN10" s="11">
        <f>Dilution6!C10</f>
        <v>249.50817221966415</v>
      </c>
      <c r="AO10" s="21">
        <f>Dilution6!G10</f>
        <v>0.52245499424119046</v>
      </c>
      <c r="AP10" s="21">
        <f t="shared" si="3"/>
        <v>119.15138153950956</v>
      </c>
    </row>
    <row r="11" spans="1:42" x14ac:dyDescent="0.45">
      <c r="A11">
        <v>680</v>
      </c>
      <c r="B11">
        <v>448.12884509999998</v>
      </c>
      <c r="C11">
        <v>1648.7772729999999</v>
      </c>
      <c r="D11">
        <f t="shared" si="0"/>
        <v>34.624322733000028</v>
      </c>
      <c r="F11">
        <f>Dilution0!A11</f>
        <v>680</v>
      </c>
      <c r="G11">
        <f>Dilution0!B11</f>
        <v>7.4893495222935133E-2</v>
      </c>
      <c r="H11">
        <f>Dilution0!C11</f>
        <v>0.14258824198500875</v>
      </c>
      <c r="I11" s="21">
        <f>Dilution0!G11</f>
        <v>0.84553553374620516</v>
      </c>
      <c r="K11" s="11">
        <f>Dilution1!A11</f>
        <v>680</v>
      </c>
      <c r="L11" s="11">
        <f>Dilution1!B11</f>
        <v>0.27414703928396411</v>
      </c>
      <c r="M11" s="11">
        <f>Dilution1!C11</f>
        <v>0.44239049915801598</v>
      </c>
      <c r="N11" s="21">
        <f>Dilution1!G11</f>
        <v>0.82102266758602882</v>
      </c>
      <c r="P11" s="11">
        <f>Dilution2!A11</f>
        <v>680</v>
      </c>
      <c r="Q11" s="11">
        <f>Dilution2!B11</f>
        <v>5.6391288397121988</v>
      </c>
      <c r="R11" s="11">
        <f>Dilution2!C11</f>
        <v>16.34699940652829</v>
      </c>
      <c r="S11" s="21">
        <f>Dilution2!G11</f>
        <v>0.9081077844221711</v>
      </c>
      <c r="U11" s="11">
        <f>Dilution3!A11</f>
        <v>680</v>
      </c>
      <c r="V11" s="11">
        <f>Dilution3!B11</f>
        <v>157.11749979547196</v>
      </c>
      <c r="W11" s="11">
        <f>Dilution3!C11</f>
        <v>40.927242070101556</v>
      </c>
      <c r="X11" s="21">
        <f>Dilution3!G11</f>
        <v>9.5353295213451185E-4</v>
      </c>
      <c r="Z11" s="11">
        <f>Dilution4!A11</f>
        <v>680</v>
      </c>
      <c r="AA11" s="11">
        <f>Dilution4!B11</f>
        <v>429.97039106281431</v>
      </c>
      <c r="AB11" s="11">
        <f>Dilution4!C11</f>
        <v>1273.9790197928398</v>
      </c>
      <c r="AC11" s="21">
        <f>Dilution4!G11</f>
        <v>0.917353324361185</v>
      </c>
      <c r="AD11" s="21">
        <f t="shared" si="1"/>
        <v>105.29013081947431</v>
      </c>
      <c r="AF11" s="11">
        <f>Dilution5_water!A11</f>
        <v>680</v>
      </c>
      <c r="AG11" s="11">
        <f>Dilution5_water!B11</f>
        <v>420.81710587529648</v>
      </c>
      <c r="AH11" s="11">
        <f>Dilution5_water!C11</f>
        <v>1544.13975689225</v>
      </c>
      <c r="AI11" s="21">
        <f>Dilution5_water!G11</f>
        <v>0.93412260711569362</v>
      </c>
      <c r="AJ11" s="21">
        <f t="shared" si="2"/>
        <v>101.72390143306811</v>
      </c>
      <c r="AL11" s="11">
        <f>Dilution6!A11</f>
        <v>680</v>
      </c>
      <c r="AM11" s="11">
        <f>Dilution6!B11</f>
        <v>415.94396676949725</v>
      </c>
      <c r="AN11" s="11">
        <f>Dilution6!C11</f>
        <v>253.80438966806815</v>
      </c>
      <c r="AO11" s="21">
        <f>Dilution6!G11</f>
        <v>0.42226733999016314</v>
      </c>
      <c r="AP11" s="21">
        <f t="shared" si="3"/>
        <v>146.63108516510619</v>
      </c>
    </row>
    <row r="12" spans="1:42" x14ac:dyDescent="0.45">
      <c r="A12">
        <v>670</v>
      </c>
      <c r="B12">
        <v>426.18980599999998</v>
      </c>
      <c r="C12">
        <v>1477.3356269999999</v>
      </c>
      <c r="D12">
        <f t="shared" si="0"/>
        <v>31.024048167000025</v>
      </c>
      <c r="F12">
        <f>Dilution0!A12</f>
        <v>670</v>
      </c>
      <c r="G12">
        <f>Dilution0!B12</f>
        <v>7.1272787281972727E-2</v>
      </c>
      <c r="H12">
        <f>Dilution0!C12</f>
        <v>0.19964541334375455</v>
      </c>
      <c r="I12" s="21">
        <f>Dilution0!G12</f>
        <v>0.8973479529562729</v>
      </c>
      <c r="K12" s="11">
        <f>Dilution1!A12</f>
        <v>670</v>
      </c>
      <c r="L12" s="11">
        <f>Dilution1!B12</f>
        <v>0.27520986901677108</v>
      </c>
      <c r="M12" s="11">
        <f>Dilution1!C12</f>
        <v>0.62420392351308795</v>
      </c>
      <c r="N12" s="21">
        <f>Dilution1!G12</f>
        <v>0.87475592301230176</v>
      </c>
      <c r="P12" s="11">
        <f>Dilution2!A12</f>
        <v>670</v>
      </c>
      <c r="Q12" s="11">
        <f>Dilution2!B12</f>
        <v>5.6752227374347184</v>
      </c>
      <c r="R12" s="11">
        <f>Dilution2!C12</f>
        <v>16.245944173254784</v>
      </c>
      <c r="S12" s="21">
        <f>Dilution2!G12</f>
        <v>0.90810565807938437</v>
      </c>
      <c r="U12" s="11">
        <f>Dilution3!A12</f>
        <v>670</v>
      </c>
      <c r="V12" s="11">
        <f>Dilution3!B12</f>
        <v>155.12253820814735</v>
      </c>
      <c r="W12" s="11">
        <f>Dilution3!C12</f>
        <v>39.347840332442544</v>
      </c>
      <c r="X12" s="21">
        <f>Dilution3!G12</f>
        <v>0</v>
      </c>
      <c r="Z12" s="11">
        <f>Dilution4!A12</f>
        <v>670</v>
      </c>
      <c r="AA12" s="11">
        <f>Dilution4!B12</f>
        <v>413.1060772874643</v>
      </c>
      <c r="AB12" s="11">
        <f>Dilution4!C12</f>
        <v>1343.6049162376332</v>
      </c>
      <c r="AC12" s="21">
        <f>Dilution4!G12</f>
        <v>0.92571680301303094</v>
      </c>
      <c r="AD12" s="21">
        <f t="shared" si="1"/>
        <v>99.807268665540164</v>
      </c>
      <c r="AF12" s="11">
        <f>Dilution5_water!A12</f>
        <v>670</v>
      </c>
      <c r="AG12" s="11">
        <f>Dilution5_water!B12</f>
        <v>402.0354213078665</v>
      </c>
      <c r="AH12" s="11">
        <f>Dilution5_water!C12</f>
        <v>1382.149975855014</v>
      </c>
      <c r="AI12" s="21">
        <f>Dilution5_water!G12</f>
        <v>0.93042201617224674</v>
      </c>
      <c r="AJ12" s="21">
        <f t="shared" si="2"/>
        <v>96.167208667569724</v>
      </c>
      <c r="AL12" s="11">
        <f>Dilution6!A12</f>
        <v>670</v>
      </c>
      <c r="AM12" s="11">
        <f>Dilution6!B12</f>
        <v>399.05415670077292</v>
      </c>
      <c r="AN12" s="11">
        <f>Dilution6!C12</f>
        <v>304.68229282194164</v>
      </c>
      <c r="AO12" s="21">
        <f>Dilution6!G12</f>
        <v>0.5287420995735187</v>
      </c>
      <c r="AP12" s="21">
        <f t="shared" si="3"/>
        <v>143.58393761239461</v>
      </c>
    </row>
    <row r="13" spans="1:42" x14ac:dyDescent="0.45">
      <c r="A13">
        <v>660</v>
      </c>
      <c r="B13">
        <v>296.68698189999998</v>
      </c>
      <c r="C13">
        <v>1407.887072</v>
      </c>
      <c r="D13">
        <f t="shared" si="0"/>
        <v>29.565628512000025</v>
      </c>
      <c r="F13">
        <f>Dilution0!A13</f>
        <v>660</v>
      </c>
      <c r="G13">
        <f>Dilution0!B13</f>
        <v>7.1007406055811295E-2</v>
      </c>
      <c r="H13">
        <f>Dilution0!C13</f>
        <v>0.20949826463279933</v>
      </c>
      <c r="I13" s="21">
        <f>Dilution0!G13</f>
        <v>0.90510831645413958</v>
      </c>
      <c r="K13" s="11">
        <f>Dilution1!A13</f>
        <v>660</v>
      </c>
      <c r="L13" s="11">
        <f>Dilution1!B13</f>
        <v>17.902875910668666</v>
      </c>
      <c r="M13" s="11">
        <f>Dilution1!C13</f>
        <v>160.85058545241469</v>
      </c>
      <c r="N13" s="21">
        <f>Dilution1!G13</f>
        <v>0.9692045750670053</v>
      </c>
      <c r="P13" s="11">
        <f>Dilution2!A13</f>
        <v>660</v>
      </c>
      <c r="Q13" s="11">
        <f>Dilution2!B13</f>
        <v>61.028199559803788</v>
      </c>
      <c r="R13" s="11">
        <f>Dilution2!C13</f>
        <v>15.788000186777325</v>
      </c>
      <c r="S13" s="21">
        <f>Dilution2!G13</f>
        <v>1.507490073122671E-4</v>
      </c>
      <c r="U13" s="11">
        <f>Dilution3!A13</f>
        <v>660</v>
      </c>
      <c r="V13" s="11">
        <f>Dilution3!B13</f>
        <v>135.08708478199938</v>
      </c>
      <c r="W13" s="11">
        <f>Dilution3!C13</f>
        <v>33.978792884838647</v>
      </c>
      <c r="X13" s="21">
        <f>Dilution3!G13</f>
        <v>1.818576032496736E-7</v>
      </c>
      <c r="Z13" s="11">
        <f>Dilution4!A13</f>
        <v>660</v>
      </c>
      <c r="AA13" s="11">
        <f>Dilution4!B13</f>
        <v>313.42833785639203</v>
      </c>
      <c r="AB13" s="11">
        <f>Dilution4!C13</f>
        <v>1380.7198431666527</v>
      </c>
      <c r="AC13" s="21">
        <f>Dilution4!G13</f>
        <v>0.94569734539627326</v>
      </c>
      <c r="AD13" s="21">
        <f t="shared" si="1"/>
        <v>74.976752747990503</v>
      </c>
      <c r="AF13" s="11">
        <f>Dilution5_water!A13</f>
        <v>660</v>
      </c>
      <c r="AG13" s="11">
        <f>Dilution5_water!B13</f>
        <v>298.75658928191382</v>
      </c>
      <c r="AH13" s="11">
        <f>Dilution5_water!C13</f>
        <v>907.29337700367205</v>
      </c>
      <c r="AI13" s="21">
        <f>Dilution5_water!G13</f>
        <v>0.92120774111839554</v>
      </c>
      <c r="AJ13" s="21">
        <f t="shared" si="2"/>
        <v>71.487694642438484</v>
      </c>
      <c r="AL13" s="11">
        <f>Dilution6!A13</f>
        <v>660</v>
      </c>
      <c r="AM13" s="11">
        <f>Dilution6!B13</f>
        <v>286.55043217435815</v>
      </c>
      <c r="AN13" s="11">
        <f>Dilution6!C13</f>
        <v>315.5273808603535</v>
      </c>
      <c r="AO13" s="21">
        <f>Dilution6!G13</f>
        <v>0.60582832999447611</v>
      </c>
      <c r="AP13" s="21">
        <f t="shared" si="3"/>
        <v>124.37195464619451</v>
      </c>
    </row>
    <row r="14" spans="1:42" x14ac:dyDescent="0.45">
      <c r="A14">
        <v>650</v>
      </c>
      <c r="B14">
        <v>246.590856</v>
      </c>
      <c r="C14">
        <v>1437.8389729999999</v>
      </c>
      <c r="D14">
        <f t="shared" si="0"/>
        <v>30.194618433000024</v>
      </c>
      <c r="F14">
        <f>Dilution0!A14</f>
        <v>650</v>
      </c>
      <c r="G14">
        <f>Dilution0!B14</f>
        <v>7.7104609140335498E-2</v>
      </c>
      <c r="H14">
        <f>Dilution0!C14</f>
        <v>0.14139366206280471</v>
      </c>
      <c r="I14" s="21">
        <f>Dilution0!G14</f>
        <v>0.8476636645141804</v>
      </c>
      <c r="K14" s="11">
        <f>Dilution1!A14</f>
        <v>650</v>
      </c>
      <c r="L14" s="11">
        <f>Dilution1!B14</f>
        <v>0.30157652286346232</v>
      </c>
      <c r="M14" s="11">
        <f>Dilution1!C14</f>
        <v>0.62730818114056386</v>
      </c>
      <c r="N14" s="21">
        <f>Dilution1!G14</f>
        <v>0.8671821700624277</v>
      </c>
      <c r="P14" s="11">
        <f>Dilution2!A14</f>
        <v>650</v>
      </c>
      <c r="Q14" s="11">
        <f>Dilution2!B14</f>
        <v>5.7601270456643885</v>
      </c>
      <c r="R14" s="11">
        <f>Dilution2!C14</f>
        <v>16.36471322269503</v>
      </c>
      <c r="S14" s="21">
        <f>Dilution2!G14</f>
        <v>0.90916074073118547</v>
      </c>
      <c r="U14" s="11">
        <f>Dilution3!A14</f>
        <v>650</v>
      </c>
      <c r="V14" s="11">
        <f>Dilution3!B14</f>
        <v>10.931731125953657</v>
      </c>
      <c r="W14" s="11">
        <f>Dilution3!C14</f>
        <v>8.1158242279867761</v>
      </c>
      <c r="X14" s="21">
        <f>Dilution3!G14</f>
        <v>0.66116044547317809</v>
      </c>
      <c r="Z14" s="11">
        <f>Dilution4!A14</f>
        <v>650</v>
      </c>
      <c r="AA14" s="11">
        <f>Dilution4!B14</f>
        <v>278.54550991332121</v>
      </c>
      <c r="AB14" s="11">
        <f>Dilution4!C14</f>
        <v>982.64776315994095</v>
      </c>
      <c r="AC14" s="21">
        <f>Dilution4!G14</f>
        <v>0.93217894132168821</v>
      </c>
      <c r="AD14" s="21">
        <f t="shared" si="1"/>
        <v>66.644211605382182</v>
      </c>
      <c r="AF14" s="11">
        <f>Dilution5_water!A14</f>
        <v>650</v>
      </c>
      <c r="AG14" s="11">
        <f>Dilution5_water!B14</f>
        <v>263.90652128147821</v>
      </c>
      <c r="AH14" s="11">
        <f>Dilution5_water!C14</f>
        <v>1305.8268176818135</v>
      </c>
      <c r="AI14" s="21">
        <f>Dilution5_water!G14</f>
        <v>0.95098526317170029</v>
      </c>
      <c r="AJ14" s="21">
        <f t="shared" si="2"/>
        <v>64.004757812010197</v>
      </c>
      <c r="AL14" s="11">
        <f>Dilution6!A14</f>
        <v>650</v>
      </c>
      <c r="AM14" s="11">
        <f>Dilution6!B14</f>
        <v>248.14913428602287</v>
      </c>
      <c r="AN14" s="11">
        <f>Dilution6!C14</f>
        <v>219.59223732094429</v>
      </c>
      <c r="AO14" s="21">
        <f>Dilution6!G14</f>
        <v>0.46301076278719316</v>
      </c>
      <c r="AP14" s="21">
        <f t="shared" si="3"/>
        <v>117.91866801682754</v>
      </c>
    </row>
    <row r="15" spans="1:42" x14ac:dyDescent="0.45">
      <c r="A15">
        <v>640</v>
      </c>
      <c r="B15">
        <v>173.6858063</v>
      </c>
      <c r="C15">
        <v>1469.391069</v>
      </c>
      <c r="D15">
        <f t="shared" si="0"/>
        <v>30.857212449000027</v>
      </c>
      <c r="F15">
        <f>Dilution0!A15</f>
        <v>640</v>
      </c>
      <c r="G15">
        <f>Dilution0!B15</f>
        <v>7.7359245378831196E-2</v>
      </c>
      <c r="H15">
        <f>Dilution0!C15</f>
        <v>0.14167613403355866</v>
      </c>
      <c r="I15" s="21">
        <f>Dilution0!G15</f>
        <v>0.84976085187826456</v>
      </c>
      <c r="K15" s="11">
        <f>Dilution1!A15</f>
        <v>640</v>
      </c>
      <c r="L15" s="11">
        <f>Dilution1!B15</f>
        <v>0.28253746057063428</v>
      </c>
      <c r="M15" s="11">
        <f>Dilution1!C15</f>
        <v>0.80350817599818813</v>
      </c>
      <c r="N15" s="21">
        <f>Dilution1!G15</f>
        <v>0.90397681977002031</v>
      </c>
      <c r="P15" s="11">
        <f>Dilution2!A15</f>
        <v>640</v>
      </c>
      <c r="Q15" s="11">
        <f>Dilution2!B15</f>
        <v>5.8303264916156214</v>
      </c>
      <c r="R15" s="11">
        <f>Dilution2!C15</f>
        <v>18.101361134448116</v>
      </c>
      <c r="S15" s="21">
        <f>Dilution2!G15</f>
        <v>0.91717434246067653</v>
      </c>
      <c r="U15" s="11">
        <f>Dilution3!A15</f>
        <v>640</v>
      </c>
      <c r="V15" s="11">
        <f>Dilution3!B15</f>
        <v>11.017350979410081</v>
      </c>
      <c r="W15" s="11">
        <f>Dilution3!C15</f>
        <v>8.1347419150495242</v>
      </c>
      <c r="X15" s="21">
        <f>Dilution3!G15</f>
        <v>0.65844119371853382</v>
      </c>
      <c r="Z15" s="11">
        <f>Dilution4!A15</f>
        <v>640</v>
      </c>
      <c r="AA15" s="11">
        <f>Dilution4!B15</f>
        <v>208.828827048058</v>
      </c>
      <c r="AB15" s="11">
        <f>Dilution4!C15</f>
        <v>1388.3033370461355</v>
      </c>
      <c r="AC15" s="21">
        <f>Dilution4!G15</f>
        <v>0.96376537153621089</v>
      </c>
      <c r="AD15" s="21">
        <f t="shared" si="1"/>
        <v>50.304655612905307</v>
      </c>
      <c r="AF15" s="11">
        <f>Dilution5_water!A15</f>
        <v>640</v>
      </c>
      <c r="AG15" s="11">
        <f>Dilution5_water!B15</f>
        <v>195.34470024524427</v>
      </c>
      <c r="AH15" s="11">
        <f>Dilution5_water!C15</f>
        <v>1309.7042577124366</v>
      </c>
      <c r="AI15" s="21">
        <f>Dilution5_water!G15</f>
        <v>0.96211189464445346</v>
      </c>
      <c r="AJ15" s="21">
        <f t="shared" si="2"/>
        <v>49.622212900816677</v>
      </c>
      <c r="AL15" s="11">
        <f>Dilution6!A15</f>
        <v>640</v>
      </c>
      <c r="AM15" s="11">
        <f>Dilution6!B15</f>
        <v>175.97705723988844</v>
      </c>
      <c r="AN15" s="11">
        <f>Dilution6!C15</f>
        <v>238.72779154727249</v>
      </c>
      <c r="AO15" s="21">
        <f>Dilution6!G15</f>
        <v>0.56117141565750783</v>
      </c>
      <c r="AP15" s="21">
        <f t="shared" si="3"/>
        <v>104.76057880789915</v>
      </c>
    </row>
    <row r="16" spans="1:42" x14ac:dyDescent="0.45">
      <c r="A16">
        <v>630</v>
      </c>
      <c r="B16">
        <v>163.003951</v>
      </c>
      <c r="C16">
        <v>1519.396328</v>
      </c>
      <c r="D16">
        <f t="shared" si="0"/>
        <v>31.907322888000028</v>
      </c>
      <c r="F16">
        <f>Dilution0!A16</f>
        <v>630</v>
      </c>
      <c r="G16">
        <f>Dilution0!B16</f>
        <v>8.4643034467830572E-2</v>
      </c>
      <c r="H16">
        <f>Dilution0!C16</f>
        <v>0.15795605180108802</v>
      </c>
      <c r="I16" s="21">
        <f>Dilution0!G16</f>
        <v>0.8517717290441994</v>
      </c>
      <c r="K16" s="11">
        <f>Dilution1!A16</f>
        <v>630</v>
      </c>
      <c r="L16" s="11">
        <f>Dilution1!B16</f>
        <v>0.30884079394276037</v>
      </c>
      <c r="M16" s="11">
        <f>Dilution1!C16</f>
        <v>0.54406455014918276</v>
      </c>
      <c r="N16" s="21">
        <f>Dilution1!G16</f>
        <v>0.84475801209038037</v>
      </c>
      <c r="P16" s="11">
        <f>Dilution2!A16</f>
        <v>630</v>
      </c>
      <c r="Q16" s="11">
        <f>Dilution2!B16</f>
        <v>5.9302821543064441</v>
      </c>
      <c r="R16" s="11">
        <f>Dilution2!C16</f>
        <v>18.834127979610731</v>
      </c>
      <c r="S16" s="21">
        <f>Dilution2!G16</f>
        <v>0.91835438820321869</v>
      </c>
      <c r="U16" s="11">
        <f>Dilution3!A16</f>
        <v>630</v>
      </c>
      <c r="V16" s="11">
        <f>Dilution3!B16</f>
        <v>11.149467409281772</v>
      </c>
      <c r="W16" s="11">
        <f>Dilution3!C16</f>
        <v>8.1751578524770441</v>
      </c>
      <c r="X16" s="21">
        <f>Dilution3!G16</f>
        <v>0.65250969075712406</v>
      </c>
      <c r="Z16" s="11">
        <f>Dilution4!A16</f>
        <v>630</v>
      </c>
      <c r="AA16" s="11">
        <f>Dilution4!B16</f>
        <v>194.58001781977663</v>
      </c>
      <c r="AB16" s="11">
        <f>Dilution4!C16</f>
        <v>1479.3210284682318</v>
      </c>
      <c r="AC16" s="21">
        <f>Dilution4!G16</f>
        <v>0.9679151084005847</v>
      </c>
      <c r="AD16" s="21">
        <f t="shared" si="1"/>
        <v>47.463854839138769</v>
      </c>
      <c r="AF16" s="11">
        <f>Dilution5_water!A16</f>
        <v>630</v>
      </c>
      <c r="AG16" s="11">
        <f>Dilution5_water!B16</f>
        <v>181.17507418091458</v>
      </c>
      <c r="AH16" s="11">
        <f>Dilution5_water!C16</f>
        <v>1411.1911604168019</v>
      </c>
      <c r="AI16" s="21">
        <f>Dilution5_water!G16</f>
        <v>0.96653596844502432</v>
      </c>
      <c r="AJ16" s="21">
        <f t="shared" si="2"/>
        <v>47.224145522290613</v>
      </c>
      <c r="AL16" s="11">
        <f>Dilution6!A16</f>
        <v>630</v>
      </c>
      <c r="AM16" s="11">
        <f>Dilution6!B16</f>
        <v>161.05561899927707</v>
      </c>
      <c r="AN16" s="11">
        <f>Dilution6!C16</f>
        <v>251.06797521923423</v>
      </c>
      <c r="AO16" s="21">
        <f>Dilution6!G16</f>
        <v>0.59458393871200399</v>
      </c>
      <c r="AP16" s="21">
        <f t="shared" si="3"/>
        <v>101.78698962893412</v>
      </c>
    </row>
    <row r="17" spans="1:42" x14ac:dyDescent="0.45">
      <c r="A17">
        <v>620</v>
      </c>
      <c r="B17">
        <v>158.6904523</v>
      </c>
      <c r="C17">
        <v>1537.155788</v>
      </c>
      <c r="D17">
        <f t="shared" si="0"/>
        <v>32.28027154800003</v>
      </c>
      <c r="F17">
        <f>Dilution0!A17</f>
        <v>620</v>
      </c>
      <c r="G17">
        <f>Dilution0!B17</f>
        <v>7.7289011273314639E-2</v>
      </c>
      <c r="H17">
        <f>Dilution0!C17</f>
        <v>0.14131648428496144</v>
      </c>
      <c r="I17" s="21">
        <f>Dilution0!G17</f>
        <v>0.84849261269461929</v>
      </c>
      <c r="K17" s="11">
        <f>Dilution1!A17</f>
        <v>620</v>
      </c>
      <c r="L17" s="11">
        <f>Dilution1!B17</f>
        <v>0.28416890660660893</v>
      </c>
      <c r="M17" s="11">
        <f>Dilution1!C17</f>
        <v>0.75175431022467409</v>
      </c>
      <c r="N17" s="21">
        <f>Dilution1!G17</f>
        <v>0.89639262642197981</v>
      </c>
      <c r="P17" s="11">
        <f>Dilution2!A17</f>
        <v>620</v>
      </c>
      <c r="Q17" s="11">
        <f>Dilution2!B17</f>
        <v>65.243541926781063</v>
      </c>
      <c r="R17" s="11">
        <f>Dilution2!C17</f>
        <v>29.44829761865503</v>
      </c>
      <c r="S17" s="21">
        <f>Dilution2!G17</f>
        <v>0.42200894837090841</v>
      </c>
      <c r="U17" s="11">
        <f>Dilution3!A17</f>
        <v>620</v>
      </c>
      <c r="V17" s="11">
        <f>Dilution3!B17</f>
        <v>11.13863690688413</v>
      </c>
      <c r="W17" s="11">
        <f>Dilution3!C17</f>
        <v>8.1856464602336096</v>
      </c>
      <c r="X17" s="21">
        <f>Dilution3!G17</f>
        <v>0.65097774663847929</v>
      </c>
      <c r="Z17" s="11">
        <f>Dilution4!A17</f>
        <v>620</v>
      </c>
      <c r="AA17" s="11">
        <f>Dilution4!B17</f>
        <v>190.91916721725534</v>
      </c>
      <c r="AB17" s="11">
        <f>Dilution4!C17</f>
        <v>1921.896576180905</v>
      </c>
      <c r="AC17" s="21">
        <f>Dilution4!G17</f>
        <v>0.97560940554465791</v>
      </c>
      <c r="AD17" s="21">
        <f t="shared" si="1"/>
        <v>46.876199974738917</v>
      </c>
      <c r="AF17" s="11">
        <f>Dilution5_water!A17</f>
        <v>620</v>
      </c>
      <c r="AG17" s="11">
        <f>Dilution5_water!B17</f>
        <v>177.56733413250416</v>
      </c>
      <c r="AH17" s="11">
        <f>Dilution5_water!C17</f>
        <v>1422.5346268894743</v>
      </c>
      <c r="AI17" s="21">
        <f>Dilution5_water!G17</f>
        <v>0.96703951467606297</v>
      </c>
      <c r="AJ17" s="21">
        <f t="shared" si="2"/>
        <v>46.887431692382755</v>
      </c>
      <c r="AL17" s="11">
        <f>Dilution6!A17</f>
        <v>620</v>
      </c>
      <c r="AM17" s="11">
        <f>Dilution6!B17</f>
        <v>157.47833335556103</v>
      </c>
      <c r="AN17" s="11">
        <f>Dilution6!C17</f>
        <v>253.65744472973162</v>
      </c>
      <c r="AO17" s="21">
        <f>Dilution6!G17</f>
        <v>0.60060887938677276</v>
      </c>
      <c r="AP17" s="21">
        <f t="shared" si="3"/>
        <v>101.30853110249527</v>
      </c>
    </row>
    <row r="18" spans="1:42" x14ac:dyDescent="0.45">
      <c r="A18">
        <v>610</v>
      </c>
      <c r="B18">
        <v>137.9259941</v>
      </c>
      <c r="C18">
        <v>1557.5113940000001</v>
      </c>
      <c r="D18">
        <f t="shared" si="0"/>
        <v>32.707739274000033</v>
      </c>
      <c r="F18">
        <f>Dilution0!A18</f>
        <v>610</v>
      </c>
      <c r="G18">
        <f>Dilution0!B18</f>
        <v>7.712715420144732E-2</v>
      </c>
      <c r="H18">
        <f>Dilution0!C18</f>
        <v>0.14112571726065953</v>
      </c>
      <c r="I18" s="21">
        <f>Dilution0!G18</f>
        <v>0.84680754041359829</v>
      </c>
      <c r="K18" s="11">
        <f>Dilution1!A18</f>
        <v>610</v>
      </c>
      <c r="L18" s="11">
        <f>Dilution1!B18</f>
        <v>0.29081761435839004</v>
      </c>
      <c r="M18" s="11">
        <f>Dilution1!C18</f>
        <v>0.7722367727277103</v>
      </c>
      <c r="N18" s="21">
        <f>Dilution1!G18</f>
        <v>0.89600372936967454</v>
      </c>
      <c r="P18" s="11">
        <f>Dilution2!A18</f>
        <v>610</v>
      </c>
      <c r="Q18" s="11">
        <f>Dilution2!B18</f>
        <v>2.9694965931046542</v>
      </c>
      <c r="R18" s="11">
        <f>Dilution2!C18</f>
        <v>12.776986152371176</v>
      </c>
      <c r="S18" s="21">
        <f>Dilution2!G18</f>
        <v>0.93889035043521984</v>
      </c>
      <c r="U18" s="11">
        <f>Dilution3!A18</f>
        <v>610</v>
      </c>
      <c r="V18" s="11">
        <f>Dilution3!B18</f>
        <v>11.088593117497146</v>
      </c>
      <c r="W18" s="11">
        <f>Dilution3!C18</f>
        <v>8.1916661705998965</v>
      </c>
      <c r="X18" s="21">
        <f>Dilution3!G18</f>
        <v>0.65010458389062509</v>
      </c>
      <c r="Z18" s="11">
        <f>Dilution4!A18</f>
        <v>610</v>
      </c>
      <c r="AA18" s="11">
        <f>Dilution4!B18</f>
        <v>175.38265832466217</v>
      </c>
      <c r="AB18" s="11">
        <f>Dilution4!C18</f>
        <v>1397.0790566324026</v>
      </c>
      <c r="AC18" s="21">
        <f>Dilution4!G18</f>
        <v>0.96880876634574209</v>
      </c>
      <c r="AD18" s="21">
        <f t="shared" si="1"/>
        <v>43.576619288891493</v>
      </c>
      <c r="AF18" s="11">
        <f>Dilution5_water!A18</f>
        <v>610</v>
      </c>
      <c r="AG18" s="11">
        <f>Dilution5_water!B18</f>
        <v>162.57218654520099</v>
      </c>
      <c r="AH18" s="11">
        <f>Dilution5_water!C18</f>
        <v>1387.8340802477767</v>
      </c>
      <c r="AI18" s="21">
        <f>Dilution5_water!G18</f>
        <v>0.96829851885475604</v>
      </c>
      <c r="AJ18" s="21">
        <f t="shared" si="2"/>
        <v>43.996395927701883</v>
      </c>
      <c r="AL18" s="11">
        <f>Dilution6!A18</f>
        <v>610</v>
      </c>
      <c r="AM18" s="11">
        <f>Dilution6!B18</f>
        <v>142.1408106613238</v>
      </c>
      <c r="AN18" s="11">
        <f>Dilution6!C18</f>
        <v>259.9759552938296</v>
      </c>
      <c r="AO18" s="21">
        <f>Dilution6!G18</f>
        <v>0.62336217189140364</v>
      </c>
      <c r="AP18" s="21">
        <f t="shared" si="3"/>
        <v>97.916779162325525</v>
      </c>
    </row>
    <row r="19" spans="1:42" x14ac:dyDescent="0.45">
      <c r="A19">
        <v>600</v>
      </c>
      <c r="B19">
        <v>120.8995817</v>
      </c>
      <c r="C19">
        <v>1587.060794</v>
      </c>
      <c r="D19">
        <f t="shared" si="0"/>
        <v>33.32827667400003</v>
      </c>
      <c r="F19">
        <f>Dilution0!A19</f>
        <v>600</v>
      </c>
      <c r="G19">
        <f>Dilution0!B19</f>
        <v>7.5260956294285863E-2</v>
      </c>
      <c r="H19">
        <f>Dilution0!C19</f>
        <v>0.1390957772457812</v>
      </c>
      <c r="I19" s="21">
        <f>Dilution0!G19</f>
        <v>0.84578687801990549</v>
      </c>
      <c r="K19" s="11">
        <f>Dilution1!A19</f>
        <v>600</v>
      </c>
      <c r="L19" s="11">
        <f>Dilution1!B19</f>
        <v>0.29777927091849138</v>
      </c>
      <c r="M19" s="11">
        <f>Dilution1!C19</f>
        <v>0.77907592884131938</v>
      </c>
      <c r="N19" s="21">
        <f>Dilution1!G19</f>
        <v>0.89246551642740124</v>
      </c>
      <c r="P19" s="11">
        <f>Dilution2!A19</f>
        <v>600</v>
      </c>
      <c r="Q19" s="11">
        <f>Dilution2!B19</f>
        <v>2.9613958266070899</v>
      </c>
      <c r="R19" s="11">
        <f>Dilution2!C19</f>
        <v>12.777791220075748</v>
      </c>
      <c r="S19" s="21">
        <f>Dilution2!G19</f>
        <v>0.93797863812031612</v>
      </c>
      <c r="U19" s="11">
        <f>Dilution3!A19</f>
        <v>600</v>
      </c>
      <c r="V19" s="11">
        <f>Dilution3!B19</f>
        <v>11.007968002624912</v>
      </c>
      <c r="W19" s="11">
        <f>Dilution3!C19</f>
        <v>8.2103891592555325</v>
      </c>
      <c r="X19" s="21">
        <f>Dilution3!G19</f>
        <v>0.64738518676782675</v>
      </c>
      <c r="Z19" s="11">
        <f>Dilution4!A19</f>
        <v>600</v>
      </c>
      <c r="AA19" s="11">
        <f>Dilution4!B19</f>
        <v>161.57641468109301</v>
      </c>
      <c r="AB19" s="11">
        <f>Dilution4!C19</f>
        <v>1354.584344602471</v>
      </c>
      <c r="AC19" s="21">
        <f>Dilution4!G19</f>
        <v>0.9699179990204535</v>
      </c>
      <c r="AD19" s="21">
        <f t="shared" si="1"/>
        <v>40.748607581209882</v>
      </c>
      <c r="AF19" s="11">
        <f>Dilution5_water!A19</f>
        <v>600</v>
      </c>
      <c r="AG19" s="11">
        <f>Dilution5_water!B19</f>
        <v>149.33668886370839</v>
      </c>
      <c r="AH19" s="11">
        <f>Dilution5_water!C19</f>
        <v>1334.7650816698799</v>
      </c>
      <c r="AI19" s="21">
        <f>Dilution5_water!G19</f>
        <v>0.96886231326052463</v>
      </c>
      <c r="AJ19" s="21">
        <f t="shared" si="2"/>
        <v>41.561496983826977</v>
      </c>
      <c r="AL19" s="11">
        <f>Dilution6!A19</f>
        <v>600</v>
      </c>
      <c r="AM19" s="11">
        <f>Dilution6!B19</f>
        <v>128.35980138071866</v>
      </c>
      <c r="AN19" s="11">
        <f>Dilution6!C19</f>
        <v>220.21825297859658</v>
      </c>
      <c r="AO19" s="21">
        <f>Dilution6!G19</f>
        <v>0.56674286415753361</v>
      </c>
      <c r="AP19" s="21">
        <f t="shared" si="3"/>
        <v>95.411129545738447</v>
      </c>
    </row>
    <row r="20" spans="1:42" x14ac:dyDescent="0.45">
      <c r="A20">
        <v>590</v>
      </c>
      <c r="B20">
        <v>113.15236229999999</v>
      </c>
      <c r="C20">
        <v>1611.653147</v>
      </c>
      <c r="D20">
        <f t="shared" si="0"/>
        <v>33.84471608700003</v>
      </c>
      <c r="F20">
        <f>Dilution0!A20</f>
        <v>590</v>
      </c>
      <c r="G20">
        <f>Dilution0!B20</f>
        <v>7.1750812360417637E-2</v>
      </c>
      <c r="H20">
        <f>Dilution0!C20</f>
        <v>0.19957576352096507</v>
      </c>
      <c r="I20" s="21">
        <f>Dilution0!G20</f>
        <v>0.8953904346037096</v>
      </c>
      <c r="K20" s="11">
        <f>Dilution1!A20</f>
        <v>590</v>
      </c>
      <c r="L20" s="11">
        <f>Dilution1!B20</f>
        <v>0.29741890397575599</v>
      </c>
      <c r="M20" s="11">
        <f>Dilution1!C20</f>
        <v>0.51537943634111194</v>
      </c>
      <c r="N20" s="21">
        <f>Dilution1!G20</f>
        <v>0.83503715227780806</v>
      </c>
      <c r="P20" s="11">
        <f>Dilution2!A20</f>
        <v>590</v>
      </c>
      <c r="Q20" s="11">
        <f>Dilution2!B20</f>
        <v>2.9772079381273495</v>
      </c>
      <c r="R20" s="11">
        <f>Dilution2!C20</f>
        <v>12.779686713646358</v>
      </c>
      <c r="S20" s="21">
        <f>Dilution2!G20</f>
        <v>0.93637865420628652</v>
      </c>
      <c r="U20" s="11">
        <f>Dilution3!A20</f>
        <v>590</v>
      </c>
      <c r="V20" s="11">
        <f>Dilution3!B20</f>
        <v>10.925067901842691</v>
      </c>
      <c r="W20" s="11">
        <f>Dilution3!C20</f>
        <v>8.2419676870188709</v>
      </c>
      <c r="X20" s="21">
        <f>Dilution3!G20</f>
        <v>0.64280975484364022</v>
      </c>
      <c r="Z20" s="11">
        <f>Dilution4!A20</f>
        <v>590</v>
      </c>
      <c r="AA20" s="11">
        <f>Dilution4!B20</f>
        <v>153.31301399690329</v>
      </c>
      <c r="AB20" s="11">
        <f>Dilution4!C20</f>
        <v>1311.0150867753709</v>
      </c>
      <c r="AC20" s="21">
        <f>Dilution4!G20</f>
        <v>0.96990052303052632</v>
      </c>
      <c r="AD20" s="21">
        <f t="shared" si="1"/>
        <v>39.460868411027818</v>
      </c>
      <c r="AF20" s="11">
        <f>Dilution5_water!A20</f>
        <v>590</v>
      </c>
      <c r="AG20" s="11">
        <f>Dilution5_water!B20</f>
        <v>141.39106581387458</v>
      </c>
      <c r="AH20" s="11">
        <f>Dilution5_water!C20</f>
        <v>1447.3479320536273</v>
      </c>
      <c r="AI20" s="21">
        <f>Dilution5_water!G20</f>
        <v>0.97202551486406785</v>
      </c>
      <c r="AJ20" s="21">
        <f t="shared" si="2"/>
        <v>40.48881321175633</v>
      </c>
      <c r="AL20" s="11">
        <f>Dilution6!A20</f>
        <v>590</v>
      </c>
      <c r="AM20" s="11">
        <f>Dilution6!B20</f>
        <v>119.93985589577282</v>
      </c>
      <c r="AN20" s="11">
        <f>Dilution6!C20</f>
        <v>273.8503375101954</v>
      </c>
      <c r="AO20" s="21">
        <f>Dilution6!G20</f>
        <v>0.65763305244284509</v>
      </c>
      <c r="AP20" s="21">
        <f t="shared" si="3"/>
        <v>93.757304140862246</v>
      </c>
    </row>
    <row r="21" spans="1:42" x14ac:dyDescent="0.45">
      <c r="A21">
        <v>580</v>
      </c>
      <c r="B21">
        <v>98.052343100000002</v>
      </c>
      <c r="C21">
        <v>1636.5381279999999</v>
      </c>
      <c r="D21">
        <f t="shared" si="0"/>
        <v>34.367300688000029</v>
      </c>
      <c r="F21">
        <f>Dilution0!A21</f>
        <v>580</v>
      </c>
      <c r="G21">
        <f>Dilution0!B21</f>
        <v>7.301282487397015E-2</v>
      </c>
      <c r="H21">
        <f>Dilution0!C21</f>
        <v>0.13919392459201285</v>
      </c>
      <c r="I21" s="21">
        <f>Dilution0!G21</f>
        <v>0.8419037812726643</v>
      </c>
      <c r="K21" s="11">
        <f>Dilution1!A21</f>
        <v>580</v>
      </c>
      <c r="L21" s="11">
        <f>Dilution1!B21</f>
        <v>0.2959700231704907</v>
      </c>
      <c r="M21" s="11">
        <f>Dilution1!C21</f>
        <v>0.51494383440600766</v>
      </c>
      <c r="N21" s="21">
        <f>Dilution1!G21</f>
        <v>0.83032103872228591</v>
      </c>
      <c r="P21" s="11">
        <f>Dilution2!A21</f>
        <v>580</v>
      </c>
      <c r="Q21" s="11">
        <f>Dilution2!B21</f>
        <v>2.9657674267270102</v>
      </c>
      <c r="R21" s="11">
        <f>Dilution2!C21</f>
        <v>12.781492879519552</v>
      </c>
      <c r="S21" s="21">
        <f>Dilution2!G21</f>
        <v>0.93422374601331948</v>
      </c>
      <c r="U21" s="11">
        <f>Dilution3!A21</f>
        <v>580</v>
      </c>
      <c r="V21" s="11">
        <f>Dilution3!B21</f>
        <v>10.629236766189846</v>
      </c>
      <c r="W21" s="11">
        <f>Dilution3!C21</f>
        <v>8.25737493520732</v>
      </c>
      <c r="X21" s="21">
        <f>Dilution3!G21</f>
        <v>0.64058689082081888</v>
      </c>
      <c r="Z21" s="11">
        <f>Dilution4!A21</f>
        <v>580</v>
      </c>
      <c r="AA21" s="11">
        <f>Dilution4!B21</f>
        <v>141.38192898327026</v>
      </c>
      <c r="AB21" s="11">
        <f>Dilution4!C21</f>
        <v>2122.9413816059814</v>
      </c>
      <c r="AC21" s="21">
        <f>Dilution4!G21</f>
        <v>0.98225369171936838</v>
      </c>
      <c r="AD21" s="21">
        <f t="shared" si="1"/>
        <v>37.674372219689758</v>
      </c>
      <c r="AF21" s="11">
        <f>Dilution5_water!A21</f>
        <v>580</v>
      </c>
      <c r="AG21" s="11">
        <f>Dilution5_water!B21</f>
        <v>129.99912825246261</v>
      </c>
      <c r="AH21" s="11">
        <f>Dilution5_water!C21</f>
        <v>1477.1274109606536</v>
      </c>
      <c r="AI21" s="21">
        <f>Dilution5_water!G21</f>
        <v>0.97359635389528698</v>
      </c>
      <c r="AJ21" s="21">
        <f t="shared" si="2"/>
        <v>39.001549410576089</v>
      </c>
      <c r="AL21" s="11">
        <f>Dilution6!A21</f>
        <v>580</v>
      </c>
      <c r="AM21" s="11">
        <f>Dilution6!B21</f>
        <v>108.34710729775323</v>
      </c>
      <c r="AN21" s="11">
        <f>Dilution6!C21</f>
        <v>275.04698555553688</v>
      </c>
      <c r="AO21" s="21">
        <f>Dilution6!G21</f>
        <v>0.66745716159488933</v>
      </c>
      <c r="AP21" s="21">
        <f t="shared" si="3"/>
        <v>91.464905271407716</v>
      </c>
    </row>
    <row r="22" spans="1:42" x14ac:dyDescent="0.45">
      <c r="A22">
        <v>570</v>
      </c>
      <c r="B22">
        <v>81.276612869999994</v>
      </c>
      <c r="C22">
        <v>1664.5586410000001</v>
      </c>
      <c r="D22">
        <f t="shared" si="0"/>
        <v>34.955731461000035</v>
      </c>
      <c r="F22">
        <f>Dilution0!A22</f>
        <v>570</v>
      </c>
      <c r="G22">
        <f>Dilution0!B22</f>
        <v>7.3745089992876531E-2</v>
      </c>
      <c r="H22">
        <f>Dilution0!C22</f>
        <v>0.13823074093976323</v>
      </c>
      <c r="I22" s="21">
        <f>Dilution0!G22</f>
        <v>0.82891781859442182</v>
      </c>
      <c r="K22" s="11">
        <f>Dilution1!A22</f>
        <v>570</v>
      </c>
      <c r="L22" s="11">
        <f>Dilution1!B22</f>
        <v>0.28038195940000366</v>
      </c>
      <c r="M22" s="11">
        <f>Dilution1!C22</f>
        <v>0.7338012276383622</v>
      </c>
      <c r="N22" s="21">
        <f>Dilution1!G22</f>
        <v>0.88011593452261161</v>
      </c>
      <c r="P22" s="11">
        <f>Dilution2!A22</f>
        <v>570</v>
      </c>
      <c r="Q22" s="11">
        <f>Dilution2!B22</f>
        <v>2.9203678742114816</v>
      </c>
      <c r="R22" s="11">
        <f>Dilution2!C22</f>
        <v>12.783640346217314</v>
      </c>
      <c r="S22" s="21">
        <f>Dilution2!G22</f>
        <v>0.9313630392235045</v>
      </c>
      <c r="U22" s="11">
        <f>Dilution3!A22</f>
        <v>570</v>
      </c>
      <c r="V22" s="11">
        <f>Dilution3!B22</f>
        <v>9.9283157850585724</v>
      </c>
      <c r="W22" s="11">
        <f>Dilution3!C22</f>
        <v>8.2264563432689304</v>
      </c>
      <c r="X22" s="21">
        <f>Dilution3!G22</f>
        <v>0.64313474977398999</v>
      </c>
      <c r="Z22" s="11">
        <f>Dilution4!A22</f>
        <v>570</v>
      </c>
      <c r="AA22" s="11">
        <f>Dilution4!B22</f>
        <v>126.72352254494103</v>
      </c>
      <c r="AB22" s="11">
        <f>Dilution4!C22</f>
        <v>2015.9887612932102</v>
      </c>
      <c r="AC22" s="21">
        <f>Dilution4!G22</f>
        <v>0.98244406388020367</v>
      </c>
      <c r="AD22" s="21">
        <f t="shared" si="1"/>
        <v>35.392569911490938</v>
      </c>
      <c r="AF22" s="11">
        <f>Dilution5_water!A22</f>
        <v>570</v>
      </c>
      <c r="AG22" s="11">
        <f>Dilution5_water!B22</f>
        <v>116.23697181210733</v>
      </c>
      <c r="AH22" s="11">
        <f>Dilution5_water!C22</f>
        <v>1512.332010890497</v>
      </c>
      <c r="AI22" s="21">
        <f>Dilution5_water!G22</f>
        <v>0.97546659002956015</v>
      </c>
      <c r="AJ22" s="21">
        <f t="shared" si="2"/>
        <v>37.102661234596262</v>
      </c>
      <c r="AL22" s="11">
        <f>Dilution6!A22</f>
        <v>570</v>
      </c>
      <c r="AM22" s="11">
        <f>Dilution6!B22</f>
        <v>95.099584309453476</v>
      </c>
      <c r="AN22" s="11">
        <f>Dilution6!C22</f>
        <v>276.48684618818953</v>
      </c>
      <c r="AO22" s="21">
        <f>Dilution6!G22</f>
        <v>0.67859214870423723</v>
      </c>
      <c r="AP22" s="21">
        <f t="shared" si="3"/>
        <v>88.865043144888048</v>
      </c>
    </row>
    <row r="23" spans="1:42" x14ac:dyDescent="0.45">
      <c r="A23">
        <v>560</v>
      </c>
      <c r="B23">
        <v>63.912331459999997</v>
      </c>
      <c r="C23">
        <v>1705.129404</v>
      </c>
      <c r="D23">
        <f t="shared" si="0"/>
        <v>35.80771748400003</v>
      </c>
      <c r="F23">
        <f>Dilution0!A23</f>
        <v>560</v>
      </c>
      <c r="G23">
        <f>Dilution0!B23</f>
        <v>8.0248615810182777E-2</v>
      </c>
      <c r="H23">
        <f>Dilution0!C23</f>
        <v>0.15693558847860573</v>
      </c>
      <c r="I23" s="21">
        <f>Dilution0!G23</f>
        <v>0.82246179088726068</v>
      </c>
      <c r="K23" s="11">
        <f>Dilution1!A23</f>
        <v>560</v>
      </c>
      <c r="L23" s="11">
        <f>Dilution1!B23</f>
        <v>0.29982788982306763</v>
      </c>
      <c r="M23" s="11">
        <f>Dilution1!C23</f>
        <v>0.52945107032371197</v>
      </c>
      <c r="N23" s="21">
        <f>Dilution1!G23</f>
        <v>0.80827059284887692</v>
      </c>
      <c r="P23" s="11">
        <f>Dilution2!A23</f>
        <v>560</v>
      </c>
      <c r="Q23" s="11">
        <f>Dilution2!B23</f>
        <v>2.8965292557955613</v>
      </c>
      <c r="R23" s="11">
        <f>Dilution2!C23</f>
        <v>12.473220470792631</v>
      </c>
      <c r="S23" s="21">
        <f>Dilution2!G23</f>
        <v>0.92454374179684606</v>
      </c>
      <c r="U23" s="11">
        <f>Dilution3!A23</f>
        <v>560</v>
      </c>
      <c r="V23" s="11">
        <f>Dilution3!B23</f>
        <v>9.1125870754141829</v>
      </c>
      <c r="W23" s="11">
        <f>Dilution3!C23</f>
        <v>8.1910637429071436</v>
      </c>
      <c r="X23" s="21">
        <f>Dilution3!G23</f>
        <v>0.64841661948348894</v>
      </c>
      <c r="Z23" s="11">
        <f>Dilution4!A23</f>
        <v>560</v>
      </c>
      <c r="AA23" s="11">
        <f>Dilution4!B23</f>
        <v>115.10591498470947</v>
      </c>
      <c r="AB23" s="11">
        <f>Dilution4!C23</f>
        <v>1031.7054044664926</v>
      </c>
      <c r="AC23" s="21">
        <f>Dilution4!G23</f>
        <v>0.96726400813251356</v>
      </c>
      <c r="AD23" s="21">
        <f t="shared" si="1"/>
        <v>33.773899730256908</v>
      </c>
      <c r="AF23" s="11">
        <f>Dilution5_water!A23</f>
        <v>560</v>
      </c>
      <c r="AG23" s="11">
        <f>Dilution5_water!B23</f>
        <v>105.43259380618504</v>
      </c>
      <c r="AH23" s="11">
        <f>Dilution5_water!C23</f>
        <v>1494.5052700400881</v>
      </c>
      <c r="AI23" s="21">
        <f>Dilution5_water!G23</f>
        <v>0.97605210306917434</v>
      </c>
      <c r="AJ23" s="21">
        <f t="shared" si="2"/>
        <v>35.790258169495807</v>
      </c>
      <c r="AL23" s="11">
        <f>Dilution6!A23</f>
        <v>560</v>
      </c>
      <c r="AM23" s="11">
        <f>Dilution6!B23</f>
        <v>84.533331218706465</v>
      </c>
      <c r="AN23" s="11">
        <f>Dilution6!C23</f>
        <v>278.78310761073976</v>
      </c>
      <c r="AO23" s="21">
        <f>Dilution6!G23</f>
        <v>0.69192869954785541</v>
      </c>
      <c r="AP23" s="21">
        <f t="shared" si="3"/>
        <v>85.885074505730771</v>
      </c>
    </row>
    <row r="24" spans="1:42" x14ac:dyDescent="0.45">
      <c r="A24">
        <v>550</v>
      </c>
      <c r="B24">
        <v>62.822291419999999</v>
      </c>
      <c r="C24">
        <v>1743.9166279999999</v>
      </c>
      <c r="D24">
        <f t="shared" si="0"/>
        <v>36.622249188000033</v>
      </c>
      <c r="F24">
        <f>Dilution0!A24</f>
        <v>550</v>
      </c>
      <c r="G24">
        <f>Dilution0!B24</f>
        <v>7.5274785168618227E-2</v>
      </c>
      <c r="H24">
        <f>Dilution0!C24</f>
        <v>0.14135071263609644</v>
      </c>
      <c r="I24" s="21">
        <f>Dilution0!G24</f>
        <v>0.80787350935917945</v>
      </c>
      <c r="K24" s="11">
        <f>Dilution1!A24</f>
        <v>550</v>
      </c>
      <c r="L24" s="11">
        <f>Dilution1!B24</f>
        <v>0.27049414645687714</v>
      </c>
      <c r="M24" s="11">
        <f>Dilution1!C24</f>
        <v>0.71627783093522346</v>
      </c>
      <c r="N24" s="21">
        <f>Dilution1!G24</f>
        <v>0.86733946100036685</v>
      </c>
      <c r="P24" s="11">
        <f>Dilution2!A24</f>
        <v>550</v>
      </c>
      <c r="Q24" s="11">
        <f>Dilution2!B24</f>
        <v>2.8805571102067682</v>
      </c>
      <c r="R24" s="11">
        <f>Dilution2!C24</f>
        <v>12.348535399633171</v>
      </c>
      <c r="S24" s="21">
        <f>Dilution2!G24</f>
        <v>0.92174858771270107</v>
      </c>
      <c r="U24" s="11">
        <f>Dilution3!A24</f>
        <v>550</v>
      </c>
      <c r="V24" s="11">
        <f>Dilution3!B24</f>
        <v>9.0193942425346485</v>
      </c>
      <c r="W24" s="11">
        <f>Dilution3!C24</f>
        <v>8.2317434241168854</v>
      </c>
      <c r="X24" s="21">
        <f>Dilution3!G24</f>
        <v>0.64171913039032702</v>
      </c>
      <c r="Z24" s="11">
        <f>Dilution4!A24</f>
        <v>550</v>
      </c>
      <c r="AA24" s="11">
        <f>Dilution4!B24</f>
        <v>115.62142010563477</v>
      </c>
      <c r="AB24" s="11">
        <f>Dilution4!C24</f>
        <v>775.68441216947281</v>
      </c>
      <c r="AC24" s="21">
        <f>Dilution4!G24</f>
        <v>0.95549022816835816</v>
      </c>
      <c r="AD24" s="21">
        <f t="shared" si="1"/>
        <v>34.525536199024458</v>
      </c>
      <c r="AF24" s="11">
        <f>Dilution5_water!A24</f>
        <v>550</v>
      </c>
      <c r="AG24" s="11">
        <f>Dilution5_water!B24</f>
        <v>106.1042676216977</v>
      </c>
      <c r="AH24" s="11">
        <f>Dilution5_water!C24</f>
        <v>1511.5170852266924</v>
      </c>
      <c r="AI24" s="21">
        <f>Dilution5_water!G24</f>
        <v>0.97598204220935747</v>
      </c>
      <c r="AJ24" s="21">
        <f t="shared" si="2"/>
        <v>36.303553552809724</v>
      </c>
      <c r="AL24" s="11">
        <f>Dilution6!A24</f>
        <v>550</v>
      </c>
      <c r="AM24" s="11">
        <f>Dilution6!B24</f>
        <v>85.193306763753029</v>
      </c>
      <c r="AN24" s="11">
        <f>Dilution6!C24</f>
        <v>279.91340415302363</v>
      </c>
      <c r="AO24" s="21">
        <f>Dilution6!G24</f>
        <v>0.69268164207459915</v>
      </c>
      <c r="AP24" s="21">
        <f t="shared" si="3"/>
        <v>86.0225277256163</v>
      </c>
    </row>
    <row r="25" spans="1:42" x14ac:dyDescent="0.45">
      <c r="A25">
        <v>540</v>
      </c>
      <c r="B25">
        <v>65.206361290000004</v>
      </c>
      <c r="C25">
        <v>1782.8736690000001</v>
      </c>
      <c r="D25">
        <f t="shared" si="0"/>
        <v>37.440347049000032</v>
      </c>
      <c r="F25">
        <f>Dilution0!A25</f>
        <v>540</v>
      </c>
      <c r="G25">
        <f>Dilution0!B25</f>
        <v>7.313482538567527E-2</v>
      </c>
      <c r="H25">
        <f>Dilution0!C25</f>
        <v>0.13951983022075454</v>
      </c>
      <c r="I25" s="21">
        <f>Dilution0!G25</f>
        <v>0.80932497837473927</v>
      </c>
      <c r="K25" s="11">
        <f>Dilution1!A25</f>
        <v>540</v>
      </c>
      <c r="L25" s="11">
        <f>Dilution1!B25</f>
        <v>0.27781894818276642</v>
      </c>
      <c r="M25" s="11">
        <f>Dilution1!C25</f>
        <v>0.71121906106453103</v>
      </c>
      <c r="N25" s="21">
        <f>Dilution1!G25</f>
        <v>0.86168825166676211</v>
      </c>
      <c r="P25" s="11">
        <f>Dilution2!A25</f>
        <v>540</v>
      </c>
      <c r="Q25" s="11">
        <f>Dilution2!B25</f>
        <v>2.8934523787428734</v>
      </c>
      <c r="R25" s="11">
        <f>Dilution2!C25</f>
        <v>12.268609563919011</v>
      </c>
      <c r="S25" s="21">
        <f>Dilution2!G25</f>
        <v>0.91996687221695128</v>
      </c>
      <c r="U25" s="11">
        <f>Dilution3!A25</f>
        <v>540</v>
      </c>
      <c r="V25" s="11">
        <f>Dilution3!B25</f>
        <v>9.2594521011995106</v>
      </c>
      <c r="W25" s="11">
        <f>Dilution3!C25</f>
        <v>8.2804743437711075</v>
      </c>
      <c r="X25" s="21">
        <f>Dilution3!G25</f>
        <v>0.63012825298634523</v>
      </c>
      <c r="Z25" s="11">
        <f>Dilution4!A25</f>
        <v>540</v>
      </c>
      <c r="AA25" s="11">
        <f>Dilution4!B25</f>
        <v>120.1832262902068</v>
      </c>
      <c r="AB25" s="11">
        <f>Dilution4!C25</f>
        <v>810.30444197589793</v>
      </c>
      <c r="AC25" s="21">
        <f>Dilution4!G25</f>
        <v>0.95558230829487467</v>
      </c>
      <c r="AD25" s="21">
        <f t="shared" si="1"/>
        <v>35.991852890979047</v>
      </c>
      <c r="AF25" s="11">
        <f>Dilution5_water!A25</f>
        <v>540</v>
      </c>
      <c r="AG25" s="11">
        <f>Dilution5_water!B25</f>
        <v>110.85284963317137</v>
      </c>
      <c r="AH25" s="11">
        <f>Dilution5_water!C25</f>
        <v>1526.5786837473922</v>
      </c>
      <c r="AI25" s="21">
        <f>Dilution5_water!G25</f>
        <v>0.97536744252181884</v>
      </c>
      <c r="AJ25" s="21">
        <f t="shared" si="2"/>
        <v>37.603537172373777</v>
      </c>
      <c r="AL25" s="11">
        <f>Dilution6!A25</f>
        <v>540</v>
      </c>
      <c r="AM25" s="11">
        <f>Dilution6!B25</f>
        <v>89.135813700175035</v>
      </c>
      <c r="AN25" s="11">
        <f>Dilution6!C25</f>
        <v>280.20298709314073</v>
      </c>
      <c r="AO25" s="21">
        <f>Dilution6!G25</f>
        <v>0.68951385586873493</v>
      </c>
      <c r="AP25" s="21">
        <f t="shared" si="3"/>
        <v>86.999145036611907</v>
      </c>
    </row>
    <row r="26" spans="1:42" x14ac:dyDescent="0.45">
      <c r="A26">
        <v>530</v>
      </c>
      <c r="B26">
        <v>74.523008379999993</v>
      </c>
      <c r="C26">
        <v>1824.222769</v>
      </c>
      <c r="D26">
        <f t="shared" si="0"/>
        <v>38.308678149000031</v>
      </c>
      <c r="F26">
        <f>Dilution0!A26</f>
        <v>530</v>
      </c>
      <c r="G26">
        <f>Dilution0!B26</f>
        <v>7.205497253182136E-2</v>
      </c>
      <c r="H26">
        <f>Dilution0!C26</f>
        <v>0.13733898468038355</v>
      </c>
      <c r="I26" s="21">
        <f>Dilution0!G26</f>
        <v>0.8085699465365892</v>
      </c>
      <c r="K26" s="11">
        <f>Dilution1!A26</f>
        <v>530</v>
      </c>
      <c r="L26" s="11">
        <f>Dilution1!B26</f>
        <v>0.26799112330620073</v>
      </c>
      <c r="M26" s="11">
        <f>Dilution1!C26</f>
        <v>0.74580843546317976</v>
      </c>
      <c r="N26" s="21">
        <f>Dilution1!G26</f>
        <v>0.87279538916110522</v>
      </c>
      <c r="P26" s="11">
        <f>Dilution2!A26</f>
        <v>530</v>
      </c>
      <c r="Q26" s="11">
        <f>Dilution2!B26</f>
        <v>2.8874644929073088</v>
      </c>
      <c r="R26" s="11">
        <f>Dilution2!C26</f>
        <v>12.259429905979905</v>
      </c>
      <c r="S26" s="21">
        <f>Dilution2!G26</f>
        <v>0.91954159931688562</v>
      </c>
      <c r="U26" s="11">
        <f>Dilution3!A26</f>
        <v>530</v>
      </c>
      <c r="V26" s="11">
        <f>Dilution3!B26</f>
        <v>9.6841018413190518</v>
      </c>
      <c r="W26" s="11">
        <f>Dilution3!C26</f>
        <v>8.4431132320253841</v>
      </c>
      <c r="X26" s="21">
        <f>Dilution3!G26</f>
        <v>0.61760240310485714</v>
      </c>
      <c r="Z26" s="11">
        <f>Dilution4!A26</f>
        <v>530</v>
      </c>
      <c r="AA26" s="11">
        <f>Dilution4!B26</f>
        <v>128.06892153479416</v>
      </c>
      <c r="AB26" s="11">
        <f>Dilution4!C26</f>
        <v>802.35791086262043</v>
      </c>
      <c r="AC26" s="21">
        <f>Dilution4!G26</f>
        <v>0.95216467898656221</v>
      </c>
      <c r="AD26" s="21">
        <f t="shared" si="1"/>
        <v>38.381048233784753</v>
      </c>
      <c r="AF26" s="11">
        <f>Dilution5_water!A26</f>
        <v>530</v>
      </c>
      <c r="AG26" s="11">
        <f>Dilution5_water!B26</f>
        <v>118.84735075657919</v>
      </c>
      <c r="AH26" s="11">
        <f>Dilution5_water!C26</f>
        <v>1584.3304268924417</v>
      </c>
      <c r="AI26" s="21">
        <f>Dilution5_water!G26</f>
        <v>0.97501933296129284</v>
      </c>
      <c r="AJ26" s="21">
        <f t="shared" si="2"/>
        <v>39.577630873492865</v>
      </c>
      <c r="AL26" s="11">
        <f>Dilution6!A26</f>
        <v>530</v>
      </c>
      <c r="AM26" s="11">
        <f>Dilution6!B26</f>
        <v>96.352498044957215</v>
      </c>
      <c r="AN26" s="11">
        <f>Dilution6!C26</f>
        <v>279.54071372211814</v>
      </c>
      <c r="AO26" s="21">
        <f>Dilution6!G26</f>
        <v>0.68075725884570171</v>
      </c>
      <c r="AP26" s="21">
        <f t="shared" si="3"/>
        <v>89.241343712877963</v>
      </c>
    </row>
    <row r="27" spans="1:42" x14ac:dyDescent="0.45">
      <c r="A27">
        <v>520</v>
      </c>
      <c r="B27">
        <v>109.256092</v>
      </c>
      <c r="C27">
        <v>1866.4582459999999</v>
      </c>
      <c r="D27">
        <f t="shared" si="0"/>
        <v>39.195623166000033</v>
      </c>
      <c r="F27">
        <f>Dilution0!A27</f>
        <v>520</v>
      </c>
      <c r="G27">
        <f>Dilution0!B27</f>
        <v>7.6777693523489024E-2</v>
      </c>
      <c r="H27">
        <f>Dilution0!C27</f>
        <v>0.14291775710784532</v>
      </c>
      <c r="I27" s="21">
        <f>Dilution0!G27</f>
        <v>0.82157668005748286</v>
      </c>
      <c r="K27" s="11">
        <f>Dilution1!A27</f>
        <v>520</v>
      </c>
      <c r="L27" s="11">
        <f>Dilution1!B27</f>
        <v>0.29927269636385001</v>
      </c>
      <c r="M27" s="11">
        <f>Dilution1!C27</f>
        <v>0.52485234619352605</v>
      </c>
      <c r="N27" s="21">
        <f>Dilution1!G27</f>
        <v>0.81659711039780336</v>
      </c>
      <c r="P27" s="11">
        <f>Dilution2!A27</f>
        <v>520</v>
      </c>
      <c r="Q27" s="11">
        <f>Dilution2!B27</f>
        <v>3.0536086848840829</v>
      </c>
      <c r="R27" s="11">
        <f>Dilution2!C27</f>
        <v>12.499219003726598</v>
      </c>
      <c r="S27" s="21">
        <f>Dilution2!G27</f>
        <v>0.92350455238090323</v>
      </c>
      <c r="U27" s="11">
        <f>Dilution3!A27</f>
        <v>520</v>
      </c>
      <c r="V27" s="11">
        <f>Dilution3!B27</f>
        <v>11.126391969904573</v>
      </c>
      <c r="W27" s="11">
        <f>Dilution3!C27</f>
        <v>8.1882907566150056</v>
      </c>
      <c r="X27" s="21">
        <f>Dilution3!G27</f>
        <v>0.58191399847240766</v>
      </c>
      <c r="Z27" s="11">
        <f>Dilution4!A27</f>
        <v>520</v>
      </c>
      <c r="AA27" s="11">
        <f>Dilution4!B27</f>
        <v>160.35385520371736</v>
      </c>
      <c r="AB27" s="11">
        <f>Dilution4!C27</f>
        <v>1043.2365582468042</v>
      </c>
      <c r="AC27" s="21">
        <f>Dilution4!G27</f>
        <v>0.95646372540152758</v>
      </c>
      <c r="AD27" s="21">
        <f t="shared" si="1"/>
        <v>45.418633270998136</v>
      </c>
      <c r="AF27" s="11">
        <f>Dilution5_water!A27</f>
        <v>520</v>
      </c>
      <c r="AG27" s="11">
        <f>Dilution5_water!B27</f>
        <v>149.77805230406128</v>
      </c>
      <c r="AH27" s="11">
        <f>Dilution5_water!C27</f>
        <v>1640.9236585524034</v>
      </c>
      <c r="AI27" s="21">
        <f>Dilution5_water!G27</f>
        <v>0.97199854108697115</v>
      </c>
      <c r="AJ27" s="21">
        <f t="shared" si="2"/>
        <v>45.94825640437211</v>
      </c>
      <c r="AL27" s="11">
        <f>Dilution6!A27</f>
        <v>520</v>
      </c>
      <c r="AM27" s="11">
        <f>Dilution6!B27</f>
        <v>126.25773476414243</v>
      </c>
      <c r="AN27" s="11">
        <f>Dilution6!C27</f>
        <v>302.78691871860673</v>
      </c>
      <c r="AO27" s="21">
        <f>Dilution6!G27</f>
        <v>0.68037082031035612</v>
      </c>
      <c r="AP27" s="21">
        <f t="shared" si="3"/>
        <v>96.779534450783146</v>
      </c>
    </row>
    <row r="28" spans="1:42" x14ac:dyDescent="0.45">
      <c r="A28">
        <v>510</v>
      </c>
      <c r="B28">
        <v>195.96419370000001</v>
      </c>
      <c r="C28">
        <v>1884.0048959999999</v>
      </c>
      <c r="D28">
        <f t="shared" si="0"/>
        <v>39.56410281600003</v>
      </c>
      <c r="F28">
        <f>Dilution0!A28</f>
        <v>510</v>
      </c>
      <c r="G28">
        <f>Dilution0!B28</f>
        <v>7.5553754281266067E-2</v>
      </c>
      <c r="H28">
        <f>Dilution0!C28</f>
        <v>0.1425162656505054</v>
      </c>
      <c r="I28" s="21">
        <f>Dilution0!G28</f>
        <v>0.84333275302352539</v>
      </c>
      <c r="K28" s="11">
        <f>Dilution1!A28</f>
        <v>510</v>
      </c>
      <c r="L28" s="11">
        <f>Dilution1!B28</f>
        <v>0.28675156066934093</v>
      </c>
      <c r="M28" s="11">
        <f>Dilution1!C28</f>
        <v>0.76188172848410918</v>
      </c>
      <c r="N28" s="21">
        <f>Dilution1!G28</f>
        <v>0.89198840122842549</v>
      </c>
      <c r="P28" s="11">
        <f>Dilution2!A28</f>
        <v>510</v>
      </c>
      <c r="Q28" s="11">
        <f>Dilution2!B28</f>
        <v>3.1598260738530608</v>
      </c>
      <c r="R28" s="11">
        <f>Dilution2!C28</f>
        <v>12.784720078176814</v>
      </c>
      <c r="S28" s="21">
        <f>Dilution2!G28</f>
        <v>0.93108906532127422</v>
      </c>
      <c r="U28" s="11">
        <f>Dilution3!A28</f>
        <v>510</v>
      </c>
      <c r="V28" s="11">
        <f>Dilution3!B28</f>
        <v>11.939804309505469</v>
      </c>
      <c r="W28" s="11">
        <f>Dilution3!C28</f>
        <v>8.6335781455975571</v>
      </c>
      <c r="X28" s="21">
        <f>Dilution3!G28</f>
        <v>0.61780795620756934</v>
      </c>
      <c r="Z28" s="11">
        <f>Dilution4!A28</f>
        <v>510</v>
      </c>
      <c r="AA28" s="11">
        <f>Dilution4!B28</f>
        <v>236.88349588024357</v>
      </c>
      <c r="AB28" s="11">
        <f>Dilution4!C28</f>
        <v>1394.0166397290157</v>
      </c>
      <c r="AC28" s="21">
        <f>Dilution4!G28</f>
        <v>0.95547209898702556</v>
      </c>
      <c r="AD28" s="21">
        <f t="shared" si="1"/>
        <v>62.072634944292858</v>
      </c>
      <c r="AF28" s="11">
        <f>Dilution5_water!A28</f>
        <v>510</v>
      </c>
      <c r="AG28" s="11">
        <f>Dilution5_water!B28</f>
        <v>222.76803963372132</v>
      </c>
      <c r="AH28" s="11">
        <f>Dilution5_water!C28</f>
        <v>1780.4654999204181</v>
      </c>
      <c r="AI28" s="21">
        <f>Dilution5_water!G28</f>
        <v>0.96616949536966268</v>
      </c>
      <c r="AJ28" s="21">
        <f t="shared" si="2"/>
        <v>60.234046339213556</v>
      </c>
      <c r="AL28" s="11">
        <f>Dilution6!A28</f>
        <v>510</v>
      </c>
      <c r="AM28" s="11">
        <f>Dilution6!B28</f>
        <v>198.74425524677574</v>
      </c>
      <c r="AN28" s="11">
        <f>Dilution6!C28</f>
        <v>286.58253941282845</v>
      </c>
      <c r="AO28" s="21">
        <f>Dilution6!G28</f>
        <v>0.6066636410270434</v>
      </c>
      <c r="AP28" s="21">
        <f t="shared" si="3"/>
        <v>112.72333259786578</v>
      </c>
    </row>
    <row r="29" spans="1:42" x14ac:dyDescent="0.45">
      <c r="A29">
        <v>500</v>
      </c>
      <c r="B29">
        <v>315.94933120000002</v>
      </c>
      <c r="C29">
        <v>1853.317174</v>
      </c>
      <c r="D29">
        <f t="shared" si="0"/>
        <v>38.919660654000033</v>
      </c>
      <c r="F29">
        <f>Dilution0!A29</f>
        <v>500</v>
      </c>
      <c r="G29">
        <f>Dilution0!B29</f>
        <v>7.9896693523822851E-2</v>
      </c>
      <c r="H29">
        <f>Dilution0!C29</f>
        <v>0.14784268156477418</v>
      </c>
      <c r="I29" s="21">
        <f>Dilution0!G29</f>
        <v>0.84980080685889869</v>
      </c>
      <c r="K29" s="11">
        <f>Dilution1!A29</f>
        <v>500</v>
      </c>
      <c r="L29" s="11">
        <f>Dilution1!B29</f>
        <v>0.30489020910031689</v>
      </c>
      <c r="M29" s="11">
        <f>Dilution1!C29</f>
        <v>0.53028393209624025</v>
      </c>
      <c r="N29" s="21">
        <f>Dilution1!G29</f>
        <v>0.84434177530388876</v>
      </c>
      <c r="P29" s="11">
        <f>Dilution2!A29</f>
        <v>500</v>
      </c>
      <c r="Q29" s="11">
        <f>Dilution2!B29</f>
        <v>3.2073851680501955</v>
      </c>
      <c r="R29" s="11">
        <f>Dilution2!C29</f>
        <v>12.782051507975956</v>
      </c>
      <c r="S29" s="21">
        <f>Dilution2!G29</f>
        <v>0.93392729500170024</v>
      </c>
      <c r="U29" s="11">
        <f>Dilution3!A29</f>
        <v>500</v>
      </c>
      <c r="V29" s="11">
        <f>Dilution3!B29</f>
        <v>12.17504748460734</v>
      </c>
      <c r="W29" s="11">
        <f>Dilution3!C29</f>
        <v>8.30590093769775</v>
      </c>
      <c r="X29" s="21">
        <f>Dilution3!G29</f>
        <v>0.6168773017971757</v>
      </c>
      <c r="Z29" s="11">
        <f>Dilution4!A29</f>
        <v>500</v>
      </c>
      <c r="AA29" s="11">
        <f>Dilution4!B29</f>
        <v>340.41907129356701</v>
      </c>
      <c r="AB29" s="11">
        <f>Dilution4!C29</f>
        <v>1028.5134498977557</v>
      </c>
      <c r="AC29" s="21">
        <f>Dilution4!G29</f>
        <v>0.91684031292730628</v>
      </c>
      <c r="AD29" s="21">
        <f t="shared" si="1"/>
        <v>85.530856643554017</v>
      </c>
      <c r="AF29" s="11">
        <f>Dilution5_water!A29</f>
        <v>500</v>
      </c>
      <c r="AG29" s="11">
        <f>Dilution5_water!B29</f>
        <v>322.31780196659162</v>
      </c>
      <c r="AH29" s="11">
        <f>Dilution5_water!C29</f>
        <v>1710.5887962116137</v>
      </c>
      <c r="AI29" s="21">
        <f>Dilution5_water!G29</f>
        <v>0.95224398155080203</v>
      </c>
      <c r="AJ29" s="21">
        <f t="shared" si="2"/>
        <v>81.690910110873162</v>
      </c>
      <c r="AL29" s="11">
        <f>Dilution6!A29</f>
        <v>500</v>
      </c>
      <c r="AM29" s="11">
        <f>Dilution6!B29</f>
        <v>303.77707126478759</v>
      </c>
      <c r="AN29" s="11">
        <f>Dilution6!C29</f>
        <v>286.41563925755099</v>
      </c>
      <c r="AO29" s="21">
        <f>Dilution6!G29</f>
        <v>0.53739371631232091</v>
      </c>
      <c r="AP29" s="21">
        <f t="shared" si="3"/>
        <v>132.4976744669666</v>
      </c>
    </row>
    <row r="30" spans="1:42" x14ac:dyDescent="0.45">
      <c r="A30">
        <v>490</v>
      </c>
      <c r="B30">
        <v>407.30385539999997</v>
      </c>
      <c r="C30">
        <v>1788.397416</v>
      </c>
      <c r="D30">
        <f t="shared" si="0"/>
        <v>37.556345736000033</v>
      </c>
      <c r="F30">
        <f>Dilution0!A30</f>
        <v>490</v>
      </c>
      <c r="G30">
        <f>Dilution0!B30</f>
        <v>8.0306988564134721E-2</v>
      </c>
      <c r="H30">
        <f>Dilution0!C30</f>
        <v>0.14877493019894203</v>
      </c>
      <c r="I30" s="21">
        <f>Dilution0!G30</f>
        <v>0.85272187547074974</v>
      </c>
      <c r="K30" s="11">
        <f>Dilution1!A30</f>
        <v>490</v>
      </c>
      <c r="L30" s="11">
        <f>Dilution1!B30</f>
        <v>0.30964361110632938</v>
      </c>
      <c r="M30" s="11">
        <f>Dilution1!C30</f>
        <v>0.53620891384941372</v>
      </c>
      <c r="N30" s="21">
        <f>Dilution1!G30</f>
        <v>0.84558788464110712</v>
      </c>
      <c r="P30" s="11">
        <f>Dilution2!A30</f>
        <v>490</v>
      </c>
      <c r="Q30" s="11">
        <f>Dilution2!B30</f>
        <v>3.193109759406954</v>
      </c>
      <c r="R30" s="11">
        <f>Dilution2!C30</f>
        <v>12.780725968249174</v>
      </c>
      <c r="S30" s="21">
        <f>Dilution2!G30</f>
        <v>0.9353750412629962</v>
      </c>
      <c r="U30" s="11">
        <f>Dilution3!A30</f>
        <v>490</v>
      </c>
      <c r="V30" s="11">
        <f>Dilution3!B30</f>
        <v>12.160592824824622</v>
      </c>
      <c r="W30" s="11">
        <f>Dilution3!C30</f>
        <v>8.2814736902940549</v>
      </c>
      <c r="X30" s="21">
        <f>Dilution3!G30</f>
        <v>0.62449101991831357</v>
      </c>
      <c r="Z30" s="11">
        <f>Dilution4!A30</f>
        <v>490</v>
      </c>
      <c r="AA30" s="11">
        <f>Dilution4!B30</f>
        <v>416.89788649211499</v>
      </c>
      <c r="AB30" s="11">
        <f>Dilution4!C30</f>
        <v>954.34808280333687</v>
      </c>
      <c r="AC30" s="21">
        <f>Dilution4!G30</f>
        <v>0.89176033799336207</v>
      </c>
      <c r="AD30" s="21">
        <f t="shared" si="1"/>
        <v>103.29831391931609</v>
      </c>
      <c r="AF30" s="11">
        <f>Dilution5_water!A30</f>
        <v>490</v>
      </c>
      <c r="AG30" s="11">
        <f>Dilution5_water!B30</f>
        <v>398.71348215321137</v>
      </c>
      <c r="AH30" s="11">
        <f>Dilution5_water!C30</f>
        <v>1676.5502770354076</v>
      </c>
      <c r="AI30" s="21">
        <f>Dilution5_water!G30</f>
        <v>0.94109289997932177</v>
      </c>
      <c r="AJ30" s="21">
        <f t="shared" si="2"/>
        <v>98.760714859020553</v>
      </c>
      <c r="AL30" s="11">
        <f>Dilution6!A30</f>
        <v>490</v>
      </c>
      <c r="AM30" s="11">
        <f>Dilution6!B30</f>
        <v>387.69905871625593</v>
      </c>
      <c r="AN30" s="11">
        <f>Dilution6!C30</f>
        <v>271.71240080923678</v>
      </c>
      <c r="AO30" s="21">
        <f>Dilution6!G30</f>
        <v>0.4566795545545238</v>
      </c>
      <c r="AP30" s="21">
        <f t="shared" si="3"/>
        <v>147.6269026407343</v>
      </c>
    </row>
    <row r="31" spans="1:42" x14ac:dyDescent="0.45">
      <c r="A31">
        <v>480</v>
      </c>
      <c r="B31">
        <v>427.0566839</v>
      </c>
      <c r="C31">
        <v>1748.845233</v>
      </c>
      <c r="D31">
        <f t="shared" si="0"/>
        <v>36.725749893000035</v>
      </c>
      <c r="F31">
        <f>Dilution0!A31</f>
        <v>480</v>
      </c>
      <c r="G31">
        <f>Dilution0!B31</f>
        <v>7.6074620426849912E-2</v>
      </c>
      <c r="H31">
        <f>Dilution0!C31</f>
        <v>0.13929302091875689</v>
      </c>
      <c r="I31" s="21">
        <f>Dilution0!G31</f>
        <v>0.85146621587171045</v>
      </c>
      <c r="K31" s="11">
        <f>Dilution1!A31</f>
        <v>480</v>
      </c>
      <c r="L31" s="11">
        <f>Dilution1!B31</f>
        <v>0.29948701254251192</v>
      </c>
      <c r="M31" s="11">
        <f>Dilution1!C31</f>
        <v>0.81736881546971463</v>
      </c>
      <c r="N31" s="21">
        <f>Dilution1!G31</f>
        <v>0.90231277964122014</v>
      </c>
      <c r="P31" s="11">
        <f>Dilution2!A31</f>
        <v>480</v>
      </c>
      <c r="Q31" s="11">
        <f>Dilution2!B31</f>
        <v>3.1803982467099559</v>
      </c>
      <c r="R31" s="11">
        <f>Dilution2!C31</f>
        <v>12.780220606343233</v>
      </c>
      <c r="S31" s="21">
        <f>Dilution2!G31</f>
        <v>0.93596885347865422</v>
      </c>
      <c r="U31" s="11">
        <f>Dilution3!A31</f>
        <v>480</v>
      </c>
      <c r="V31" s="11">
        <f>Dilution3!B31</f>
        <v>12.106428640359599</v>
      </c>
      <c r="W31" s="11">
        <f>Dilution3!C31</f>
        <v>8.2629032676895857</v>
      </c>
      <c r="X31" s="21">
        <f>Dilution3!G31</f>
        <v>0.6283474251099489</v>
      </c>
      <c r="Z31" s="11">
        <f>Dilution4!A31</f>
        <v>480</v>
      </c>
      <c r="AA31" s="11">
        <f>Dilution4!B31</f>
        <v>437.40899382152048</v>
      </c>
      <c r="AB31" s="11">
        <f>Dilution4!C31</f>
        <v>1031.5538925447645</v>
      </c>
      <c r="AC31" s="21">
        <f>Dilution4!G31</f>
        <v>0.89527276723356242</v>
      </c>
      <c r="AD31" s="21">
        <f t="shared" si="1"/>
        <v>108.0317846156603</v>
      </c>
      <c r="AF31" s="11">
        <f>Dilution5_water!A31</f>
        <v>480</v>
      </c>
      <c r="AG31" s="11">
        <f>Dilution5_water!B31</f>
        <v>419.67158134784626</v>
      </c>
      <c r="AH31" s="11">
        <f>Dilution5_water!C31</f>
        <v>1672.6827055438812</v>
      </c>
      <c r="AI31" s="21">
        <f>Dilution5_water!G31</f>
        <v>0.93796308681235696</v>
      </c>
      <c r="AJ31" s="21">
        <f t="shared" si="2"/>
        <v>103.76807179429764</v>
      </c>
      <c r="AL31" s="11">
        <f>Dilution6!A31</f>
        <v>480</v>
      </c>
      <c r="AM31" s="11">
        <f>Dilution6!B31</f>
        <v>412.77839130036892</v>
      </c>
      <c r="AN31" s="11">
        <f>Dilution6!C31</f>
        <v>296.73883707196723</v>
      </c>
      <c r="AO31" s="21">
        <f>Dilution6!G31</f>
        <v>0.48628048189157863</v>
      </c>
      <c r="AP31" s="21">
        <f t="shared" si="3"/>
        <v>152.44053238466435</v>
      </c>
    </row>
    <row r="32" spans="1:42" x14ac:dyDescent="0.45">
      <c r="A32">
        <v>470</v>
      </c>
      <c r="B32">
        <v>436.56994379999998</v>
      </c>
      <c r="C32">
        <v>1732.0650430000001</v>
      </c>
      <c r="D32">
        <f t="shared" si="0"/>
        <v>36.373365903000035</v>
      </c>
      <c r="F32">
        <f>Dilution0!A32</f>
        <v>470</v>
      </c>
      <c r="G32">
        <f>Dilution0!B32</f>
        <v>8.1851657763590518E-2</v>
      </c>
      <c r="H32">
        <f>Dilution0!C32</f>
        <v>0.14667021100305494</v>
      </c>
      <c r="I32" s="21">
        <f>Dilution0!G32</f>
        <v>0.84964596677068804</v>
      </c>
      <c r="K32" s="11">
        <f>Dilution1!A32</f>
        <v>470</v>
      </c>
      <c r="L32" s="11">
        <f>Dilution1!B32</f>
        <v>0.31534310613456584</v>
      </c>
      <c r="M32" s="11">
        <f>Dilution1!C32</f>
        <v>0.54341267020769979</v>
      </c>
      <c r="N32" s="21">
        <f>Dilution1!G32</f>
        <v>0.84669203584456509</v>
      </c>
      <c r="P32" s="11">
        <f>Dilution2!A32</f>
        <v>470</v>
      </c>
      <c r="Q32" s="11">
        <f>Dilution2!B32</f>
        <v>3.2040810554034369</v>
      </c>
      <c r="R32" s="11">
        <f>Dilution2!C32</f>
        <v>12.780373976969628</v>
      </c>
      <c r="S32" s="21">
        <f>Dilution2!G32</f>
        <v>0.93572979406352985</v>
      </c>
      <c r="U32" s="11">
        <f>Dilution3!A32</f>
        <v>470</v>
      </c>
      <c r="V32" s="11">
        <f>Dilution3!B32</f>
        <v>12.205259742895676</v>
      </c>
      <c r="W32" s="11">
        <f>Dilution3!C32</f>
        <v>8.2826674163893959</v>
      </c>
      <c r="X32" s="21">
        <f>Dilution3!G32</f>
        <v>0.6269491352296398</v>
      </c>
      <c r="Z32" s="11">
        <f>Dilution4!A32</f>
        <v>470</v>
      </c>
      <c r="AA32" s="11">
        <f>Dilution4!B32</f>
        <v>445.25119997474508</v>
      </c>
      <c r="AB32" s="11">
        <f>Dilution4!C32</f>
        <v>1000.0424423170945</v>
      </c>
      <c r="AC32" s="21">
        <f>Dilution4!G32</f>
        <v>0.8902802981329595</v>
      </c>
      <c r="AD32" s="21">
        <f t="shared" si="1"/>
        <v>109.72435862541865</v>
      </c>
      <c r="AF32" s="11">
        <f>Dilution5_water!A32</f>
        <v>470</v>
      </c>
      <c r="AG32" s="11">
        <f>Dilution5_water!B32</f>
        <v>427.3961610417586</v>
      </c>
      <c r="AH32" s="11">
        <f>Dilution5_water!C32</f>
        <v>1660.6140908095854</v>
      </c>
      <c r="AI32" s="21">
        <f>Dilution5_water!G32</f>
        <v>0.93652556982842727</v>
      </c>
      <c r="AJ32" s="21">
        <f t="shared" si="2"/>
        <v>105.40653314902276</v>
      </c>
      <c r="AL32" s="11">
        <f>Dilution6!A32</f>
        <v>470</v>
      </c>
      <c r="AM32" s="11">
        <f>Dilution6!B32</f>
        <v>422.123892681732</v>
      </c>
      <c r="AN32" s="11">
        <f>Dilution6!C32</f>
        <v>300.45988111967694</v>
      </c>
      <c r="AO32" s="21">
        <f>Dilution6!G32</f>
        <v>0.48723549877213362</v>
      </c>
      <c r="AP32" s="21">
        <f t="shared" si="3"/>
        <v>154.06516108131515</v>
      </c>
    </row>
    <row r="33" spans="1:42" x14ac:dyDescent="0.45">
      <c r="A33">
        <v>460</v>
      </c>
      <c r="B33">
        <v>441.5000799</v>
      </c>
      <c r="C33">
        <v>1733.1427000000001</v>
      </c>
      <c r="D33">
        <f t="shared" si="0"/>
        <v>36.395996700000033</v>
      </c>
      <c r="F33">
        <f>Dilution0!A33</f>
        <v>460</v>
      </c>
      <c r="G33">
        <f>Dilution0!B33</f>
        <v>7.6826719896707529E-2</v>
      </c>
      <c r="H33">
        <f>Dilution0!C33</f>
        <v>0.13987917592291196</v>
      </c>
      <c r="I33" s="21">
        <f>Dilution0!G33</f>
        <v>0.85240026700853289</v>
      </c>
      <c r="K33" s="11">
        <f>Dilution1!A33</f>
        <v>460</v>
      </c>
      <c r="L33" s="11">
        <f>Dilution1!B33</f>
        <v>0.29485606868000946</v>
      </c>
      <c r="M33" s="11">
        <f>Dilution1!C33</f>
        <v>0.78148810846805561</v>
      </c>
      <c r="N33" s="21">
        <f>Dilution1!G33</f>
        <v>0.90060848816442352</v>
      </c>
      <c r="P33" s="11">
        <f>Dilution2!A33</f>
        <v>460</v>
      </c>
      <c r="Q33" s="11">
        <f>Dilution2!B33</f>
        <v>3.2007299669721334</v>
      </c>
      <c r="R33" s="11">
        <f>Dilution2!C33</f>
        <v>12.780184981831333</v>
      </c>
      <c r="S33" s="21">
        <f>Dilution2!G33</f>
        <v>0.93594579593108007</v>
      </c>
      <c r="U33" s="11">
        <f>Dilution3!A33</f>
        <v>460</v>
      </c>
      <c r="V33" s="11">
        <f>Dilution3!B33</f>
        <v>12.260883880820108</v>
      </c>
      <c r="W33" s="11">
        <f>Dilution3!C33</f>
        <v>8.2930508143795549</v>
      </c>
      <c r="X33" s="21">
        <f>Dilution3!G33</f>
        <v>0.62682641591201704</v>
      </c>
      <c r="Z33" s="11">
        <f>Dilution4!A33</f>
        <v>460</v>
      </c>
      <c r="AA33" s="11">
        <f>Dilution4!B33</f>
        <v>444.31974152516568</v>
      </c>
      <c r="AB33" s="11">
        <f>Dilution4!C33</f>
        <v>998.18870958857246</v>
      </c>
      <c r="AC33" s="21">
        <f>Dilution4!G33</f>
        <v>0.89048261287205921</v>
      </c>
      <c r="AD33" s="21">
        <f t="shared" si="1"/>
        <v>109.31901933475136</v>
      </c>
      <c r="AF33" s="11">
        <f>Dilution5_water!A33</f>
        <v>460</v>
      </c>
      <c r="AG33" s="11">
        <f>Dilution5_water!B33</f>
        <v>425.79798577212944</v>
      </c>
      <c r="AH33" s="11">
        <f>Dilution5_water!C33</f>
        <v>1642.1697402522241</v>
      </c>
      <c r="AI33" s="21">
        <f>Dilution5_water!G33</f>
        <v>0.93621880175322703</v>
      </c>
      <c r="AJ33" s="21">
        <f t="shared" si="2"/>
        <v>104.73955375787878</v>
      </c>
      <c r="AL33" s="11">
        <f>Dilution6!A33</f>
        <v>460</v>
      </c>
      <c r="AM33" s="11">
        <f>Dilution6!B33</f>
        <v>419.59371280410295</v>
      </c>
      <c r="AN33" s="11">
        <f>Dilution6!C33</f>
        <v>296.95285835352564</v>
      </c>
      <c r="AO33" s="21">
        <f>Dilution6!G33</f>
        <v>0.48153028628164912</v>
      </c>
      <c r="AP33" s="21">
        <f t="shared" si="3"/>
        <v>153.96106345839846</v>
      </c>
    </row>
    <row r="34" spans="1:42" x14ac:dyDescent="0.45">
      <c r="A34">
        <v>450</v>
      </c>
      <c r="B34">
        <v>491.69761319999998</v>
      </c>
      <c r="C34">
        <v>1731.708329</v>
      </c>
      <c r="D34">
        <f t="shared" si="0"/>
        <v>36.365874909000034</v>
      </c>
      <c r="F34">
        <f>Dilution0!A34</f>
        <v>450</v>
      </c>
      <c r="G34">
        <f>Dilution0!B34</f>
        <v>7.5355314567784187E-2</v>
      </c>
      <c r="H34">
        <f>Dilution0!C34</f>
        <v>0.13886475321958347</v>
      </c>
      <c r="I34" s="21">
        <f>Dilution0!G34</f>
        <v>0.85347295773678222</v>
      </c>
      <c r="K34" s="11">
        <f>Dilution1!A34</f>
        <v>450</v>
      </c>
      <c r="L34" s="11">
        <f>Dilution1!B34</f>
        <v>0.30282529257505736</v>
      </c>
      <c r="M34" s="11">
        <f>Dilution1!C34</f>
        <v>0.52253579012967499</v>
      </c>
      <c r="N34" s="21">
        <f>Dilution1!G34</f>
        <v>0.8477476609124408</v>
      </c>
      <c r="P34" s="11">
        <f>Dilution2!A34</f>
        <v>450</v>
      </c>
      <c r="Q34" s="11">
        <f>Dilution2!B34</f>
        <v>3.1954490961556248</v>
      </c>
      <c r="R34" s="11">
        <f>Dilution2!C34</f>
        <v>12.780107276585639</v>
      </c>
      <c r="S34" s="21">
        <f>Dilution2!G34</f>
        <v>0.93603480594091548</v>
      </c>
      <c r="U34" s="11">
        <f>Dilution3!A34</f>
        <v>450</v>
      </c>
      <c r="V34" s="11">
        <f>Dilution3!B34</f>
        <v>123.28333197573069</v>
      </c>
      <c r="W34" s="11">
        <f>Dilution3!C34</f>
        <v>31.235647475319489</v>
      </c>
      <c r="X34" s="21">
        <f>Dilution3!G34</f>
        <v>0</v>
      </c>
      <c r="Z34" s="11">
        <f>Dilution4!A34</f>
        <v>450</v>
      </c>
      <c r="AA34" s="11">
        <f>Dilution4!B34</f>
        <v>477.33328626807685</v>
      </c>
      <c r="AB34" s="11">
        <f>Dilution4!C34</f>
        <v>986.13017678632502</v>
      </c>
      <c r="AC34" s="21">
        <f>Dilution4!G34</f>
        <v>0.88069993261071244</v>
      </c>
      <c r="AD34" s="21">
        <f t="shared" si="1"/>
        <v>117.64539654521863</v>
      </c>
      <c r="AF34" s="11">
        <f>Dilution5_water!A34</f>
        <v>450</v>
      </c>
      <c r="AG34" s="11">
        <f>Dilution5_water!B34</f>
        <v>460.5221219130014</v>
      </c>
      <c r="AH34" s="11">
        <f>Dilution5_water!C34</f>
        <v>1658.905392962959</v>
      </c>
      <c r="AI34" s="21">
        <f>Dilution5_water!G34</f>
        <v>0.93139542916354157</v>
      </c>
      <c r="AJ34" s="21">
        <f t="shared" si="2"/>
        <v>113.80849254251024</v>
      </c>
      <c r="AL34" s="11">
        <f>Dilution6!A34</f>
        <v>450</v>
      </c>
      <c r="AM34" s="11">
        <f>Dilution6!B34</f>
        <v>458.22727654277566</v>
      </c>
      <c r="AN34" s="11">
        <f>Dilution6!C34</f>
        <v>283.32766487760097</v>
      </c>
      <c r="AO34" s="21">
        <f>Dilution6!G34</f>
        <v>0.42982939116244046</v>
      </c>
      <c r="AP34" s="21">
        <f t="shared" si="3"/>
        <v>161.54510718378577</v>
      </c>
    </row>
    <row r="35" spans="1:42" x14ac:dyDescent="0.45">
      <c r="A35">
        <v>440</v>
      </c>
      <c r="B35">
        <v>583.29912439999998</v>
      </c>
      <c r="C35">
        <v>1639.3688059999999</v>
      </c>
      <c r="D35">
        <f t="shared" si="0"/>
        <v>34.426744926000026</v>
      </c>
      <c r="F35">
        <f>Dilution0!A35</f>
        <v>440</v>
      </c>
      <c r="G35">
        <f>Dilution0!B35</f>
        <v>8.7801432004365187E-2</v>
      </c>
      <c r="H35">
        <f>Dilution0!C35</f>
        <v>0.16249542558160465</v>
      </c>
      <c r="I35" s="21">
        <f>Dilution0!G35</f>
        <v>0.85399744156061708</v>
      </c>
      <c r="K35" s="11">
        <f>Dilution1!A35</f>
        <v>440</v>
      </c>
      <c r="L35" s="11">
        <f>Dilution1!B35</f>
        <v>16.960347735876024</v>
      </c>
      <c r="M35" s="11">
        <f>Dilution1!C35</f>
        <v>160.36019866129328</v>
      </c>
      <c r="N35" s="21">
        <f>Dilution1!G35</f>
        <v>0.97203582775359143</v>
      </c>
      <c r="P35" s="11">
        <f>Dilution2!A35</f>
        <v>440</v>
      </c>
      <c r="Q35" s="11">
        <f>Dilution2!B35</f>
        <v>106.72122771139415</v>
      </c>
      <c r="R35" s="11">
        <f>Dilution2!C35</f>
        <v>334.5540882169895</v>
      </c>
      <c r="S35" s="21">
        <f>Dilution2!G35</f>
        <v>0.91821312276909195</v>
      </c>
      <c r="U35" s="11">
        <f>Dilution3!A35</f>
        <v>440</v>
      </c>
      <c r="V35" s="11">
        <f>Dilution3!B35</f>
        <v>125.16969702785492</v>
      </c>
      <c r="W35" s="11">
        <f>Dilution3!C35</f>
        <v>31.844899264471351</v>
      </c>
      <c r="X35" s="21">
        <f>Dilution3!G35</f>
        <v>7.1455337164931702E-5</v>
      </c>
      <c r="Z35" s="11">
        <f>Dilution4!A35</f>
        <v>440</v>
      </c>
      <c r="AA35" s="11">
        <f>Dilution4!B35</f>
        <v>533.70179198721587</v>
      </c>
      <c r="AB35" s="11">
        <f>Dilution4!C35</f>
        <v>1166.8622584734642</v>
      </c>
      <c r="AC35" s="21">
        <f>Dilution4!G35</f>
        <v>0.8868982916991256</v>
      </c>
      <c r="AD35" s="21">
        <f t="shared" si="1"/>
        <v>131.97411478516526</v>
      </c>
      <c r="AF35" s="11">
        <f>Dilution5_water!A35</f>
        <v>440</v>
      </c>
      <c r="AG35" s="11">
        <f>Dilution5_water!B35</f>
        <v>525.65601641624107</v>
      </c>
      <c r="AH35" s="11">
        <f>Dilution5_water!C35</f>
        <v>900.11661308171745</v>
      </c>
      <c r="AI35" s="21">
        <f>Dilution5_water!G35</f>
        <v>0.85590736706678339</v>
      </c>
      <c r="AJ35" s="21">
        <f t="shared" si="2"/>
        <v>129.70017272587407</v>
      </c>
      <c r="AL35" s="11">
        <f>Dilution6!A35</f>
        <v>440</v>
      </c>
      <c r="AM35" s="11">
        <f>Dilution6!B35</f>
        <v>532.85264489695703</v>
      </c>
      <c r="AN35" s="11">
        <f>Dilution6!C35</f>
        <v>428.00686728762645</v>
      </c>
      <c r="AO35" s="21">
        <f>Dilution6!G35</f>
        <v>0.58843772616861434</v>
      </c>
      <c r="AP35" s="21">
        <f t="shared" si="3"/>
        <v>176.15147951634367</v>
      </c>
    </row>
    <row r="36" spans="1:42" x14ac:dyDescent="0.45">
      <c r="A36">
        <v>430</v>
      </c>
      <c r="B36">
        <v>565.59260900000004</v>
      </c>
      <c r="C36">
        <v>1575.976318</v>
      </c>
      <c r="D36">
        <f t="shared" si="0"/>
        <v>33.095502678000031</v>
      </c>
      <c r="F36">
        <f>Dilution0!A36</f>
        <v>430</v>
      </c>
      <c r="G36">
        <f>Dilution0!B36</f>
        <v>8.3857215272679905E-2</v>
      </c>
      <c r="H36">
        <f>Dilution0!C36</f>
        <v>0.15158141650650264</v>
      </c>
      <c r="I36" s="21">
        <f>Dilution0!G36</f>
        <v>0.85127607264663274</v>
      </c>
      <c r="K36" s="11">
        <f>Dilution1!A36</f>
        <v>430</v>
      </c>
      <c r="L36" s="11">
        <f>Dilution1!B36</f>
        <v>15.248207672761414</v>
      </c>
      <c r="M36" s="11">
        <f>Dilution1!C36</f>
        <v>131.51261092843848</v>
      </c>
      <c r="N36" s="21">
        <f>Dilution1!G36</f>
        <v>0.9694221526065312</v>
      </c>
      <c r="P36" s="11">
        <f>Dilution2!A36</f>
        <v>430</v>
      </c>
      <c r="Q36" s="11">
        <f>Dilution2!B36</f>
        <v>3.1975908333669514</v>
      </c>
      <c r="R36" s="11">
        <f>Dilution2!C36</f>
        <v>12.780163437424454</v>
      </c>
      <c r="S36" s="21">
        <f>Dilution2!G36</f>
        <v>0.93597502248670472</v>
      </c>
      <c r="U36" s="11">
        <f>Dilution3!A36</f>
        <v>430</v>
      </c>
      <c r="V36" s="11">
        <f>Dilution3!B36</f>
        <v>135.2018690074687</v>
      </c>
      <c r="W36" s="11">
        <f>Dilution3!C36</f>
        <v>34.178737440592286</v>
      </c>
      <c r="X36" s="21">
        <f>Dilution3!G36</f>
        <v>1.2128384965104087E-5</v>
      </c>
      <c r="Z36" s="11">
        <f>Dilution4!A36</f>
        <v>430</v>
      </c>
      <c r="AA36" s="11">
        <f>Dilution4!B36</f>
        <v>522.98573408148775</v>
      </c>
      <c r="AB36" s="11">
        <f>Dilution4!C36</f>
        <v>1117.6616832362229</v>
      </c>
      <c r="AC36" s="21">
        <f>Dilution4!G36</f>
        <v>0.88449835129639542</v>
      </c>
      <c r="AD36" s="21">
        <f t="shared" si="1"/>
        <v>129.09176710662959</v>
      </c>
      <c r="AF36" s="11">
        <f>Dilution5_water!A36</f>
        <v>430</v>
      </c>
      <c r="AG36" s="11">
        <f>Dilution5_water!B36</f>
        <v>513.00805570604064</v>
      </c>
      <c r="AH36" s="11">
        <f>Dilution5_water!C36</f>
        <v>1532.3011875097011</v>
      </c>
      <c r="AI36" s="21">
        <f>Dilution5_water!G36</f>
        <v>0.9170163955904167</v>
      </c>
      <c r="AJ36" s="21">
        <f t="shared" si="2"/>
        <v>127.15587558063976</v>
      </c>
      <c r="AL36" s="11">
        <f>Dilution6!A36</f>
        <v>430</v>
      </c>
      <c r="AM36" s="11">
        <f>Dilution6!B36</f>
        <v>522.94609631725461</v>
      </c>
      <c r="AN36" s="11">
        <f>Dilution6!C36</f>
        <v>1250.2214768227639</v>
      </c>
      <c r="AO36" s="21">
        <f>Dilution6!G36</f>
        <v>0.86035047627186678</v>
      </c>
      <c r="AP36" s="21">
        <f t="shared" si="3"/>
        <v>174.5928337929823</v>
      </c>
    </row>
    <row r="37" spans="1:42" x14ac:dyDescent="0.45">
      <c r="A37">
        <v>420</v>
      </c>
      <c r="B37">
        <v>530.18086059999996</v>
      </c>
      <c r="C37">
        <v>1565.283111</v>
      </c>
      <c r="D37">
        <f t="shared" si="0"/>
        <v>32.87094533100003</v>
      </c>
      <c r="F37">
        <f>Dilution0!A37</f>
        <v>420</v>
      </c>
      <c r="G37">
        <f>Dilution0!B37</f>
        <v>7.2928386426021174E-2</v>
      </c>
      <c r="H37">
        <f>Dilution0!C37</f>
        <v>0.26206884186806217</v>
      </c>
      <c r="I37" s="21">
        <f>Dilution0!G37</f>
        <v>0.92468410287375935</v>
      </c>
      <c r="K37" s="11">
        <f>Dilution1!A37</f>
        <v>420</v>
      </c>
      <c r="L37" s="11">
        <f>Dilution1!B37</f>
        <v>15.251062190116045</v>
      </c>
      <c r="M37" s="11">
        <f>Dilution1!C37</f>
        <v>131.57169997840614</v>
      </c>
      <c r="N37" s="21">
        <f>Dilution1!G37</f>
        <v>0.96917357667486703</v>
      </c>
      <c r="P37" s="11">
        <f>Dilution2!A37</f>
        <v>420</v>
      </c>
      <c r="Q37" s="11">
        <f>Dilution2!B37</f>
        <v>3.2330219790544041</v>
      </c>
      <c r="R37" s="11">
        <f>Dilution2!C37</f>
        <v>12.780918217289477</v>
      </c>
      <c r="S37" s="21">
        <f>Dilution2!G37</f>
        <v>0.93505449599962076</v>
      </c>
      <c r="U37" s="11">
        <f>Dilution3!A37</f>
        <v>420</v>
      </c>
      <c r="V37" s="11">
        <f>Dilution3!B37</f>
        <v>12.215735707322736</v>
      </c>
      <c r="W37" s="11">
        <f>Dilution3!C37</f>
        <v>8.29344109094089</v>
      </c>
      <c r="X37" s="21">
        <f>Dilution3!G37</f>
        <v>0.62411983813988126</v>
      </c>
      <c r="Z37" s="11">
        <f>Dilution4!A37</f>
        <v>420</v>
      </c>
      <c r="AA37" s="11">
        <f>Dilution4!B37</f>
        <v>501.47875124652847</v>
      </c>
      <c r="AB37" s="11">
        <f>Dilution4!C37</f>
        <v>1010.6709245150012</v>
      </c>
      <c r="AC37" s="21">
        <f>Dilution4!G37</f>
        <v>0.87723042441541921</v>
      </c>
      <c r="AD37" s="21">
        <f t="shared" si="1"/>
        <v>124.07964045838258</v>
      </c>
      <c r="AF37" s="11">
        <f>Dilution5_water!A37</f>
        <v>420</v>
      </c>
      <c r="AG37" s="11">
        <f>Dilution5_water!B37</f>
        <v>487.94716348663053</v>
      </c>
      <c r="AH37" s="11">
        <f>Dilution5_water!C37</f>
        <v>1511.3565509398929</v>
      </c>
      <c r="AI37" s="21">
        <f>Dilution5_water!G37</f>
        <v>0.92009554629600687</v>
      </c>
      <c r="AJ37" s="21">
        <f t="shared" si="2"/>
        <v>120.7641195548034</v>
      </c>
      <c r="AL37" s="11">
        <f>Dilution6!A37</f>
        <v>420</v>
      </c>
      <c r="AM37" s="11">
        <f>Dilution6!B37</f>
        <v>495.28238974893196</v>
      </c>
      <c r="AN37" s="11">
        <f>Dilution6!C37</f>
        <v>615.71607848191888</v>
      </c>
      <c r="AO37" s="21">
        <f>Dilution6!G37</f>
        <v>0.72229231477857292</v>
      </c>
      <c r="AP37" s="21">
        <f t="shared" si="3"/>
        <v>170.98908690882823</v>
      </c>
    </row>
    <row r="38" spans="1:42" x14ac:dyDescent="0.45">
      <c r="A38">
        <v>410</v>
      </c>
      <c r="B38">
        <v>486.8901257</v>
      </c>
      <c r="C38">
        <v>1553.749313</v>
      </c>
      <c r="D38">
        <f t="shared" si="0"/>
        <v>32.628735573000029</v>
      </c>
      <c r="F38">
        <f>Dilution0!A38</f>
        <v>410</v>
      </c>
      <c r="G38">
        <f>Dilution0!B38</f>
        <v>7.6187729573954005E-2</v>
      </c>
      <c r="H38">
        <f>Dilution0!C38</f>
        <v>0.13898919104236285</v>
      </c>
      <c r="I38" s="21">
        <f>Dilution0!G38</f>
        <v>0.85034832709527952</v>
      </c>
      <c r="K38" s="11">
        <f>Dilution1!A38</f>
        <v>410</v>
      </c>
      <c r="L38" s="11">
        <f>Dilution1!B38</f>
        <v>15.244916550115512</v>
      </c>
      <c r="M38" s="11">
        <f>Dilution1!C38</f>
        <v>131.55126319524783</v>
      </c>
      <c r="N38" s="21">
        <f>Dilution1!G38</f>
        <v>0.96905524306326907</v>
      </c>
      <c r="P38" s="11">
        <f>Dilution2!A38</f>
        <v>410</v>
      </c>
      <c r="Q38" s="11">
        <f>Dilution2!B38</f>
        <v>3.170191849204079</v>
      </c>
      <c r="R38" s="11">
        <f>Dilution2!C38</f>
        <v>12.780481555617685</v>
      </c>
      <c r="S38" s="21">
        <f>Dilution2!G38</f>
        <v>0.93579750556120211</v>
      </c>
      <c r="U38" s="11">
        <f>Dilution3!A38</f>
        <v>410</v>
      </c>
      <c r="V38" s="11">
        <f>Dilution3!B38</f>
        <v>12.039976970612683</v>
      </c>
      <c r="W38" s="11">
        <f>Dilution3!C38</f>
        <v>8.2585220400836246</v>
      </c>
      <c r="X38" s="21">
        <f>Dilution3!G38</f>
        <v>0.62448841312803571</v>
      </c>
      <c r="Z38" s="11">
        <f>Dilution4!A38</f>
        <v>410</v>
      </c>
      <c r="AA38" s="11">
        <f>Dilution4!B38</f>
        <v>471.14632138607351</v>
      </c>
      <c r="AB38" s="11">
        <f>Dilution4!C38</f>
        <v>952.12737121348755</v>
      </c>
      <c r="AC38" s="21">
        <f>Dilution4!G38</f>
        <v>0.87711354755347015</v>
      </c>
      <c r="AD38" s="21">
        <f t="shared" si="1"/>
        <v>117.00355492566571</v>
      </c>
      <c r="AF38" s="11">
        <f>Dilution5_water!A38</f>
        <v>410</v>
      </c>
      <c r="AG38" s="11">
        <f>Dilution5_water!B38</f>
        <v>455.19121414899735</v>
      </c>
      <c r="AH38" s="11">
        <f>Dilution5_water!C38</f>
        <v>1491.7622055838071</v>
      </c>
      <c r="AI38" s="21">
        <f>Dilution5_water!G38</f>
        <v>0.92363905545936986</v>
      </c>
      <c r="AJ38" s="21">
        <f t="shared" si="2"/>
        <v>113.9123710483932</v>
      </c>
      <c r="AL38" s="11">
        <f>Dilution6!A38</f>
        <v>410</v>
      </c>
      <c r="AM38" s="11">
        <f>Dilution6!B38</f>
        <v>460.44816933750172</v>
      </c>
      <c r="AN38" s="11">
        <f>Dilution6!C38</f>
        <v>626.92972330905934</v>
      </c>
      <c r="AO38" s="21">
        <f>Dilution6!G38</f>
        <v>0.73607708716574494</v>
      </c>
      <c r="AP38" s="21">
        <f t="shared" si="3"/>
        <v>165.46111871810052</v>
      </c>
    </row>
    <row r="39" spans="1:42" x14ac:dyDescent="0.45">
      <c r="A39">
        <v>400</v>
      </c>
      <c r="B39">
        <v>419.14209010000002</v>
      </c>
      <c r="C39">
        <v>1579.3480830000001</v>
      </c>
      <c r="D39">
        <f t="shared" si="0"/>
        <v>33.166309743000028</v>
      </c>
      <c r="F39">
        <f>Dilution0!A39</f>
        <v>400</v>
      </c>
      <c r="G39">
        <f>Dilution0!B39</f>
        <v>6.9758010838988707E-2</v>
      </c>
      <c r="H39">
        <f>Dilution0!C39</f>
        <v>0.21326812555376068</v>
      </c>
      <c r="I39" s="21">
        <f>Dilution0!G39</f>
        <v>0.90929857219606425</v>
      </c>
      <c r="K39" s="11">
        <f>Dilution1!A39</f>
        <v>400</v>
      </c>
      <c r="L39" s="11">
        <f>Dilution1!B39</f>
        <v>15.941008807088972</v>
      </c>
      <c r="M39" s="11">
        <f>Dilution1!C39</f>
        <v>150.53796589186851</v>
      </c>
      <c r="N39" s="21">
        <f>Dilution1!G39</f>
        <v>0.9711361824372281</v>
      </c>
      <c r="P39" s="11">
        <f>Dilution2!A39</f>
        <v>400</v>
      </c>
      <c r="Q39" s="11">
        <f>Dilution2!B39</f>
        <v>6.1574518240670786</v>
      </c>
      <c r="R39" s="11">
        <f>Dilution2!C39</f>
        <v>21.171320528104328</v>
      </c>
      <c r="S39" s="21">
        <f>Dilution2!G39</f>
        <v>0.92353429804603504</v>
      </c>
      <c r="U39" s="11">
        <f>Dilution3!A39</f>
        <v>400</v>
      </c>
      <c r="V39" s="11">
        <f>Dilution3!B39</f>
        <v>23.538795802385966</v>
      </c>
      <c r="W39" s="11">
        <f>Dilution3!C39</f>
        <v>9.45136182060258</v>
      </c>
      <c r="X39" s="21">
        <f>Dilution3!G39</f>
        <v>0.34734931530157193</v>
      </c>
      <c r="Z39" s="11">
        <f>Dilution4!A39</f>
        <v>400</v>
      </c>
      <c r="AA39" s="11">
        <f>Dilution4!B39</f>
        <v>424.02548521950354</v>
      </c>
      <c r="AB39" s="11">
        <f>Dilution4!C39</f>
        <v>987.30971556052123</v>
      </c>
      <c r="AC39" s="21">
        <f>Dilution4!G39</f>
        <v>0.89093462874868845</v>
      </c>
      <c r="AD39" s="21">
        <f t="shared" si="1"/>
        <v>107.68130066763506</v>
      </c>
      <c r="AF39" s="11">
        <f>Dilution5_water!A39</f>
        <v>400</v>
      </c>
      <c r="AG39" s="11">
        <f>Dilution5_water!B39</f>
        <v>406.77540192257646</v>
      </c>
      <c r="AH39" s="11">
        <f>Dilution5_water!C39</f>
        <v>1496.6689024926181</v>
      </c>
      <c r="AI39" s="21">
        <f>Dilution5_water!G39</f>
        <v>0.93109026102117454</v>
      </c>
      <c r="AJ39" s="21">
        <f t="shared" si="2"/>
        <v>103.13506340849149</v>
      </c>
      <c r="AL39" s="11">
        <f>Dilution6!A39</f>
        <v>400</v>
      </c>
      <c r="AM39" s="11">
        <f>Dilution6!B39</f>
        <v>406.35062606305314</v>
      </c>
      <c r="AN39" s="11">
        <f>Dilution6!C39</f>
        <v>430.69794356898285</v>
      </c>
      <c r="AO39" s="21">
        <f>Dilution6!G39</f>
        <v>0.63435556443049224</v>
      </c>
      <c r="AP39" s="21">
        <f t="shared" si="3"/>
        <v>157.48230647722843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I44"/>
  <sheetViews>
    <sheetView workbookViewId="0">
      <selection activeCell="C1" sqref="C1"/>
    </sheetView>
  </sheetViews>
  <sheetFormatPr defaultColWidth="11.3984375" defaultRowHeight="14.25" x14ac:dyDescent="0.45"/>
  <cols>
    <col min="1" max="1" width="19.73046875" bestFit="1" customWidth="1"/>
    <col min="2" max="2" width="12" bestFit="1" customWidth="1"/>
  </cols>
  <sheetData>
    <row r="1" spans="1:35" x14ac:dyDescent="0.45">
      <c r="A1" t="s">
        <v>81</v>
      </c>
      <c r="C1" t="s">
        <v>84</v>
      </c>
    </row>
    <row r="2" spans="1:35" x14ac:dyDescent="0.45">
      <c r="A2" t="s">
        <v>74</v>
      </c>
      <c r="B2" s="39">
        <v>0.473115591</v>
      </c>
      <c r="D2" s="38"/>
      <c r="G2" s="38"/>
      <c r="K2" s="38"/>
      <c r="N2" s="38"/>
      <c r="R2" s="38"/>
      <c r="U2" s="38"/>
      <c r="Y2" s="38"/>
      <c r="AB2" s="38"/>
      <c r="AF2" s="38"/>
      <c r="AI2" s="38"/>
    </row>
    <row r="3" spans="1:35" x14ac:dyDescent="0.45">
      <c r="A3" t="s">
        <v>75</v>
      </c>
      <c r="B3" s="39">
        <v>0.63103871899999997</v>
      </c>
    </row>
    <row r="4" spans="1:35" x14ac:dyDescent="0.45">
      <c r="A4" t="s">
        <v>76</v>
      </c>
      <c r="B4" s="39">
        <v>0.906404498</v>
      </c>
    </row>
    <row r="5" spans="1:35" x14ac:dyDescent="0.45">
      <c r="A5" t="s">
        <v>77</v>
      </c>
      <c r="B5" s="39">
        <v>1.2995717E-2</v>
      </c>
    </row>
    <row r="6" spans="1:35" x14ac:dyDescent="0.45">
      <c r="A6" t="s">
        <v>78</v>
      </c>
      <c r="B6" s="39">
        <v>4.1280921999999999E-3</v>
      </c>
    </row>
    <row r="7" spans="1:35" x14ac:dyDescent="0.45">
      <c r="A7" t="s">
        <v>79</v>
      </c>
      <c r="B7" s="39">
        <v>98.768532199999996</v>
      </c>
    </row>
    <row r="8" spans="1:35" x14ac:dyDescent="0.45">
      <c r="A8" t="s">
        <v>80</v>
      </c>
      <c r="B8" t="s">
        <v>0</v>
      </c>
    </row>
    <row r="9" spans="1:35" x14ac:dyDescent="0.45">
      <c r="A9">
        <v>0.75</v>
      </c>
      <c r="B9">
        <f>SQRT(1+($B$2*A9^2)/(A9^2-$B$5)+($B$3*A9^2)/(A9^2-$B$6)+($B$4*A9^2)/(A9^2-$B$7))</f>
        <v>1.4542410752352113</v>
      </c>
    </row>
    <row r="10" spans="1:35" x14ac:dyDescent="0.45">
      <c r="A10">
        <v>0.74</v>
      </c>
      <c r="B10">
        <f t="shared" ref="B10:B13" si="0">SQRT(1+($B$2*A10^2)/(A10^2-$B$5)+($B$3*A10^2)/(A10^2-$B$6)+($B$4*A10^2)/(A10^2-$B$7))</f>
        <v>1.4544398070155062</v>
      </c>
    </row>
    <row r="11" spans="1:35" x14ac:dyDescent="0.45">
      <c r="A11">
        <v>0.73</v>
      </c>
      <c r="B11">
        <f t="shared" si="0"/>
        <v>1.4546442795181032</v>
      </c>
    </row>
    <row r="12" spans="1:35" x14ac:dyDescent="0.45">
      <c r="A12">
        <v>0.72</v>
      </c>
      <c r="B12">
        <f t="shared" si="0"/>
        <v>1.454854862140748</v>
      </c>
    </row>
    <row r="13" spans="1:35" x14ac:dyDescent="0.45">
      <c r="A13">
        <v>0.71</v>
      </c>
      <c r="B13">
        <f t="shared" si="0"/>
        <v>1.4550719513996482</v>
      </c>
    </row>
    <row r="14" spans="1:35" x14ac:dyDescent="0.45">
      <c r="A14">
        <v>0.7</v>
      </c>
      <c r="B14">
        <f>SQRT(1+($B$2*A14^2)/(A14^2-$B$5)+($B$3*A14^2)/(A14^2-$B$6)+($B$4*A14^2)/(A14^2-$B$7))</f>
        <v>1.4552959733754816</v>
      </c>
    </row>
    <row r="15" spans="1:35" x14ac:dyDescent="0.45">
      <c r="A15">
        <v>0.69</v>
      </c>
      <c r="B15">
        <f t="shared" ref="B15:B44" si="1">SQRT(1+($B$2*A15^2)/(A15^2-$B$5)+($B$3*A15^2)/(A15^2-$B$6)+($B$4*A15^2)/(A15^2-$B$7))</f>
        <v>1.4555273864222924</v>
      </c>
    </row>
    <row r="16" spans="1:35" x14ac:dyDescent="0.45">
      <c r="A16">
        <v>0.68</v>
      </c>
      <c r="B16">
        <f t="shared" si="1"/>
        <v>1.4557666841722918</v>
      </c>
    </row>
    <row r="17" spans="1:2" x14ac:dyDescent="0.45">
      <c r="A17">
        <v>0.67</v>
      </c>
      <c r="B17">
        <f t="shared" si="1"/>
        <v>1.4560143988743226</v>
      </c>
    </row>
    <row r="18" spans="1:2" x14ac:dyDescent="0.45">
      <c r="A18">
        <v>0.66</v>
      </c>
      <c r="B18">
        <f t="shared" si="1"/>
        <v>1.4562711051093167</v>
      </c>
    </row>
    <row r="19" spans="1:2" x14ac:dyDescent="0.45">
      <c r="A19">
        <v>0.65</v>
      </c>
      <c r="B19">
        <f t="shared" si="1"/>
        <v>1.4565374239325373</v>
      </c>
    </row>
    <row r="20" spans="1:2" x14ac:dyDescent="0.45">
      <c r="A20">
        <v>0.64</v>
      </c>
      <c r="B20">
        <f t="shared" si="1"/>
        <v>1.4568140274999761</v>
      </c>
    </row>
    <row r="21" spans="1:2" x14ac:dyDescent="0.45">
      <c r="A21">
        <v>0.63</v>
      </c>
      <c r="B21">
        <f t="shared" si="1"/>
        <v>1.4571016442451685</v>
      </c>
    </row>
    <row r="22" spans="1:2" x14ac:dyDescent="0.45">
      <c r="A22">
        <v>0.62</v>
      </c>
      <c r="B22">
        <f t="shared" si="1"/>
        <v>1.4574010646831352</v>
      </c>
    </row>
    <row r="23" spans="1:2" x14ac:dyDescent="0.45">
      <c r="A23">
        <v>0.61</v>
      </c>
      <c r="B23">
        <f t="shared" si="1"/>
        <v>1.4577131479305052</v>
      </c>
    </row>
    <row r="24" spans="1:2" x14ac:dyDescent="0.45">
      <c r="A24">
        <v>0.6</v>
      </c>
      <c r="B24">
        <f t="shared" si="1"/>
        <v>1.4580388290454578</v>
      </c>
    </row>
    <row r="25" spans="1:2" x14ac:dyDescent="0.45">
      <c r="A25">
        <v>0.59</v>
      </c>
      <c r="B25">
        <f t="shared" si="1"/>
        <v>1.4583791273084579</v>
      </c>
    </row>
    <row r="26" spans="1:2" x14ac:dyDescent="0.45">
      <c r="A26">
        <v>0.57999999999999996</v>
      </c>
      <c r="B26">
        <f t="shared" si="1"/>
        <v>1.4587351555853749</v>
      </c>
    </row>
    <row r="27" spans="1:2" x14ac:dyDescent="0.45">
      <c r="A27">
        <v>0.56999999999999995</v>
      </c>
      <c r="B27">
        <f t="shared" si="1"/>
        <v>1.459108130939226</v>
      </c>
    </row>
    <row r="28" spans="1:2" x14ac:dyDescent="0.45">
      <c r="A28">
        <v>0.56000000000000005</v>
      </c>
      <c r="B28">
        <f t="shared" si="1"/>
        <v>1.4594993866863299</v>
      </c>
    </row>
    <row r="29" spans="1:2" x14ac:dyDescent="0.45">
      <c r="A29">
        <v>0.55000000000000004</v>
      </c>
      <c r="B29">
        <f t="shared" si="1"/>
        <v>1.4599103861282037</v>
      </c>
    </row>
    <row r="30" spans="1:2" x14ac:dyDescent="0.45">
      <c r="A30">
        <v>0.54</v>
      </c>
      <c r="B30">
        <f t="shared" si="1"/>
        <v>1.4603427382334708</v>
      </c>
    </row>
    <row r="31" spans="1:2" x14ac:dyDescent="0.45">
      <c r="A31">
        <v>0.53</v>
      </c>
      <c r="B31">
        <f t="shared" si="1"/>
        <v>1.4607982155961081</v>
      </c>
    </row>
    <row r="32" spans="1:2" x14ac:dyDescent="0.45">
      <c r="A32">
        <v>0.52</v>
      </c>
      <c r="B32">
        <f t="shared" si="1"/>
        <v>1.4612787750597405</v>
      </c>
    </row>
    <row r="33" spans="1:2" x14ac:dyDescent="0.45">
      <c r="A33">
        <v>0.51</v>
      </c>
      <c r="B33">
        <f t="shared" si="1"/>
        <v>1.4617865814751956</v>
      </c>
    </row>
    <row r="34" spans="1:2" x14ac:dyDescent="0.45">
      <c r="A34">
        <v>0.5</v>
      </c>
      <c r="B34">
        <f t="shared" si="1"/>
        <v>1.4623240351537206</v>
      </c>
    </row>
    <row r="35" spans="1:2" x14ac:dyDescent="0.45">
      <c r="A35">
        <v>0.49</v>
      </c>
      <c r="B35">
        <f t="shared" si="1"/>
        <v>1.4628938036957428</v>
      </c>
    </row>
    <row r="36" spans="1:2" x14ac:dyDescent="0.45">
      <c r="A36">
        <v>0.48</v>
      </c>
      <c r="B36">
        <f t="shared" si="1"/>
        <v>1.4634988590207467</v>
      </c>
    </row>
    <row r="37" spans="1:2" x14ac:dyDescent="0.45">
      <c r="A37">
        <v>0.47</v>
      </c>
      <c r="B37">
        <f t="shared" si="1"/>
        <v>1.4641425206054803</v>
      </c>
    </row>
    <row r="38" spans="1:2" x14ac:dyDescent="0.45">
      <c r="A38">
        <v>0.46</v>
      </c>
      <c r="B38">
        <f t="shared" si="1"/>
        <v>1.4648285061653876</v>
      </c>
    </row>
    <row r="39" spans="1:2" x14ac:dyDescent="0.45">
      <c r="A39">
        <v>0.45</v>
      </c>
      <c r="B39">
        <f t="shared" si="1"/>
        <v>1.4655609913012229</v>
      </c>
    </row>
    <row r="40" spans="1:2" x14ac:dyDescent="0.45">
      <c r="A40">
        <v>0.44</v>
      </c>
      <c r="B40">
        <f t="shared" si="1"/>
        <v>1.4663446799969326</v>
      </c>
    </row>
    <row r="41" spans="1:2" x14ac:dyDescent="0.45">
      <c r="A41">
        <v>0.43</v>
      </c>
      <c r="B41">
        <f t="shared" si="1"/>
        <v>1.4671848883197791</v>
      </c>
    </row>
    <row r="42" spans="1:2" x14ac:dyDescent="0.45">
      <c r="A42">
        <v>0.42</v>
      </c>
      <c r="B42">
        <f t="shared" si="1"/>
        <v>1.4680876442712048</v>
      </c>
    </row>
    <row r="43" spans="1:2" x14ac:dyDescent="0.45">
      <c r="A43">
        <v>0.41</v>
      </c>
      <c r="B43">
        <f t="shared" si="1"/>
        <v>1.4690598075106212</v>
      </c>
    </row>
    <row r="44" spans="1:2" x14ac:dyDescent="0.45">
      <c r="A44">
        <v>0.4</v>
      </c>
      <c r="B44">
        <f t="shared" si="1"/>
        <v>1.4701092136836684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Low concentration</vt:lpstr>
      <vt:lpstr>Dilution6</vt:lpstr>
      <vt:lpstr>Dilution5_quartz</vt:lpstr>
      <vt:lpstr>Dilution5_water</vt:lpstr>
      <vt:lpstr>Dilution4</vt:lpstr>
      <vt:lpstr>Dilution3</vt:lpstr>
      <vt:lpstr>Dilution2</vt:lpstr>
      <vt:lpstr>Dilution1</vt:lpstr>
      <vt:lpstr>Dilution0</vt:lpstr>
      <vt:lpstr>comparison</vt:lpstr>
      <vt:lpstr>Suprasil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Pilon</dc:creator>
  <cp:lastModifiedBy>Laurent Pilon</cp:lastModifiedBy>
  <dcterms:created xsi:type="dcterms:W3CDTF">2013-07-12T09:32:24Z</dcterms:created>
  <dcterms:modified xsi:type="dcterms:W3CDTF">2022-12-18T06:38:18Z</dcterms:modified>
</cp:coreProperties>
</file>